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ate1904="1"/>
  <mc:AlternateContent xmlns:mc="http://schemas.openxmlformats.org/markup-compatibility/2006">
    <mc:Choice Requires="x15">
      <x15ac:absPath xmlns:x15ac="http://schemas.microsoft.com/office/spreadsheetml/2010/11/ac" url="https://dvpev.sharepoint.com/sites/Daten/ffentlichkeitsarbeit/06_Publikationen/Honorarrechner 2020/"/>
    </mc:Choice>
  </mc:AlternateContent>
  <xr:revisionPtr revIDLastSave="1" documentId="8_{3909706E-6837-4103-B3F3-ACDEF8248F92}" xr6:coauthVersionLast="47" xr6:coauthVersionMax="47" xr10:uidLastSave="{1D1F0208-F114-4654-90D2-C91D4BB839E7}"/>
  <bookViews>
    <workbookView xWindow="-120" yWindow="-120" windowWidth="29040" windowHeight="15840" xr2:uid="{00000000-000D-0000-FFFF-FFFF00000000}"/>
  </bookViews>
  <sheets>
    <sheet name="anrechenbare Kosten" sheetId="2" r:id="rId1"/>
    <sheet name="Honorarberechnung" sheetId="4" r:id="rId2"/>
    <sheet name="Anlage_AHO_PST" sheetId="5" r:id="rId3"/>
    <sheet name="Sonst. Bearbeitung" sheetId="6" state="hidden" r:id="rId4"/>
  </sheets>
  <definedNames>
    <definedName name="AK_1" localSheetId="1">Honorarberechnung!#REF!</definedName>
    <definedName name="_xlnm.Print_Area" localSheetId="0">'anrechenbare Kosten'!$A$1:$G$74</definedName>
    <definedName name="_xlnm.Print_Area" localSheetId="1">Honorarberechnung!$A$1:$H$108</definedName>
    <definedName name="HKB" localSheetId="1">Honorarberechnung!#REF!</definedName>
    <definedName name="NKP" localSheetId="1">Honorarberechnung!#REF!</definedName>
    <definedName name="Satz1" localSheetId="1">Honorarberechnung!#REF!</definedName>
    <definedName name="ZO_1" localSheetId="1">Honorarberechnung!#REF!</definedName>
    <definedName name="Zone1" localSheetId="1">Honorarberechnung!#REF!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8" i="2" l="1"/>
  <c r="F42" i="2" l="1"/>
  <c r="F32" i="2"/>
  <c r="F22" i="2"/>
  <c r="F16" i="2"/>
  <c r="F12" i="2"/>
  <c r="C13" i="4" l="1"/>
  <c r="C17" i="4"/>
  <c r="F52" i="2"/>
  <c r="C16" i="4" s="1"/>
  <c r="C15" i="4"/>
  <c r="C14" i="4"/>
  <c r="C12" i="4"/>
  <c r="C11" i="4"/>
  <c r="C19" i="4" l="1"/>
  <c r="F67" i="2"/>
  <c r="C20" i="4" l="1"/>
  <c r="E48" i="4"/>
  <c r="D67" i="2"/>
  <c r="F34" i="4"/>
  <c r="D38" i="4" s="1"/>
  <c r="E83" i="4" l="1"/>
  <c r="E75" i="4"/>
  <c r="F71" i="4" l="1"/>
  <c r="F72" i="4"/>
  <c r="F73" i="4"/>
  <c r="F74" i="4"/>
  <c r="F70" i="4"/>
  <c r="F75" i="4" l="1"/>
  <c r="H2" i="4"/>
  <c r="G2" i="2" s="1"/>
  <c r="D45" i="4" l="1"/>
  <c r="C2" i="2"/>
  <c r="E3" i="2" l="1"/>
  <c r="E2" i="2"/>
  <c r="C3" i="2"/>
  <c r="H57" i="4"/>
  <c r="F58" i="4"/>
  <c r="F57" i="4"/>
  <c r="C58" i="4"/>
  <c r="C57" i="4"/>
  <c r="E46" i="4" l="1"/>
  <c r="F46" i="4" s="1"/>
  <c r="E47" i="4" l="1"/>
  <c r="F47" i="4" s="1"/>
  <c r="F48" i="4" s="1"/>
  <c r="H70" i="4" l="1"/>
  <c r="G74" i="4"/>
  <c r="G71" i="4"/>
  <c r="G73" i="4"/>
  <c r="G72" i="4"/>
  <c r="G70" i="4"/>
  <c r="H73" i="4"/>
  <c r="H71" i="4"/>
  <c r="H72" i="4"/>
  <c r="H74" i="4"/>
  <c r="G75" i="4" l="1"/>
  <c r="H75" i="4"/>
  <c r="H77" i="4" s="1"/>
  <c r="H82" i="4" l="1"/>
  <c r="H83" i="4" l="1"/>
  <c r="H84" i="4" s="1"/>
  <c r="H85" i="4" s="1"/>
  <c r="H86" i="4" s="1"/>
  <c r="H8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Landowski,Daniel</author>
  </authors>
  <commentList>
    <comment ref="F12" authorId="0" shapeId="0" xr:uid="{00000000-0006-0000-0000-000001000000}">
      <text>
        <r>
          <rPr>
            <sz val="9"/>
            <color indexed="81"/>
            <rFont val="Tahoma"/>
            <family val="2"/>
          </rPr>
          <t>ohne KGR 110 Grundstückswert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Landowski,Daniel</author>
  </authors>
  <commentList>
    <comment ref="F66" authorId="0" shapeId="0" xr:uid="{00000000-0006-0000-0100-000001000000}">
      <text>
        <r>
          <rPr>
            <sz val="9"/>
            <color indexed="81"/>
            <rFont val="Tahoma"/>
            <family val="2"/>
          </rPr>
          <t>Auswahlfeld</t>
        </r>
      </text>
    </comment>
    <comment ref="E77" authorId="0" shapeId="0" xr:uid="{00000000-0006-0000-0100-000002000000}">
      <text>
        <r>
          <rPr>
            <sz val="9"/>
            <color indexed="81"/>
            <rFont val="Tahoma"/>
            <family val="2"/>
          </rPr>
          <t>ggf. eintragen</t>
        </r>
      </text>
    </comment>
    <comment ref="H78" authorId="0" shapeId="0" xr:uid="{00000000-0006-0000-0100-000003000000}">
      <text>
        <r>
          <rPr>
            <sz val="9"/>
            <color indexed="81"/>
            <rFont val="Tahoma"/>
            <family val="2"/>
          </rPr>
          <t>Satz je Aufwandseinheit (h/d) x vorauss. Anzahl Aufwandseinheiten</t>
        </r>
      </text>
    </comment>
    <comment ref="B82" authorId="0" shapeId="0" xr:uid="{00000000-0006-0000-0100-000004000000}">
      <text>
        <r>
          <rPr>
            <sz val="9"/>
            <color indexed="81"/>
            <rFont val="Tahoma"/>
            <family val="2"/>
          </rPr>
          <t>ggf. eintragen</t>
        </r>
      </text>
    </comment>
  </commentList>
</comments>
</file>

<file path=xl/sharedStrings.xml><?xml version="1.0" encoding="utf-8"?>
<sst xmlns="http://schemas.openxmlformats.org/spreadsheetml/2006/main" count="256" uniqueCount="217">
  <si>
    <t>BAUHERR:</t>
  </si>
  <si>
    <t>PROJEKT:</t>
  </si>
  <si>
    <t>Herrichten</t>
  </si>
  <si>
    <t>310</t>
  </si>
  <si>
    <t>320</t>
  </si>
  <si>
    <t>330</t>
  </si>
  <si>
    <t>340</t>
  </si>
  <si>
    <t>350</t>
  </si>
  <si>
    <t>360</t>
  </si>
  <si>
    <t>Dächer</t>
  </si>
  <si>
    <t>370</t>
  </si>
  <si>
    <t>Baukonstruktive Einbauten</t>
  </si>
  <si>
    <t>390</t>
  </si>
  <si>
    <t>410</t>
  </si>
  <si>
    <t>420</t>
  </si>
  <si>
    <t>Wärmeversorgungsanlagen</t>
  </si>
  <si>
    <t>430</t>
  </si>
  <si>
    <t>440</t>
  </si>
  <si>
    <t>450</t>
  </si>
  <si>
    <t>460</t>
  </si>
  <si>
    <t>Förderanlagen</t>
  </si>
  <si>
    <t>470</t>
  </si>
  <si>
    <t>480</t>
  </si>
  <si>
    <t>490</t>
  </si>
  <si>
    <t>610</t>
  </si>
  <si>
    <t>620</t>
  </si>
  <si>
    <t>Mindestsatz</t>
  </si>
  <si>
    <t>Maximalsatz</t>
  </si>
  <si>
    <t>Anmerkungen</t>
  </si>
  <si>
    <t>Sonstige</t>
  </si>
  <si>
    <t>BRUTTO</t>
  </si>
  <si>
    <t>NETTO</t>
  </si>
  <si>
    <t>anrechenbare</t>
  </si>
  <si>
    <t>Honorar</t>
  </si>
  <si>
    <t>Kosten</t>
  </si>
  <si>
    <t>unterer I-Wert</t>
  </si>
  <si>
    <t>oberer I-Wert</t>
  </si>
  <si>
    <t>HONORARERMITTLUNG</t>
  </si>
  <si>
    <t>Nr.</t>
  </si>
  <si>
    <t>Leistungsphasen</t>
  </si>
  <si>
    <t>.....................</t>
  </si>
  <si>
    <t>Summe Bes. Leistungen</t>
  </si>
  <si>
    <t>Mehrwertsteuer</t>
  </si>
  <si>
    <t>ZONE:</t>
  </si>
  <si>
    <t>SATZ:</t>
  </si>
  <si>
    <t xml:space="preserve">   Zone: I; II; III; IV; V</t>
  </si>
  <si>
    <t>ANRECHENBARE</t>
  </si>
  <si>
    <t>HONORARE IN EURO</t>
  </si>
  <si>
    <t>KOSTEN</t>
  </si>
  <si>
    <t>Euro</t>
  </si>
  <si>
    <t>Zone I</t>
  </si>
  <si>
    <t>Zone II</t>
  </si>
  <si>
    <t>Zone III</t>
  </si>
  <si>
    <t>Zone IV</t>
  </si>
  <si>
    <t>Zone V</t>
  </si>
  <si>
    <t>Auswählbare Punkte für die Festlegung der Honorarzonen</t>
  </si>
  <si>
    <t>Punkte 1-10</t>
  </si>
  <si>
    <t>Punkte 1-5</t>
  </si>
  <si>
    <t>Komplexität der Projektorganisation</t>
  </si>
  <si>
    <t>spezifische Auftraggeberroutine</t>
  </si>
  <si>
    <t>Besonderheiten in den Projektinhalten</t>
  </si>
  <si>
    <t>Risiko der Projektrealisierung</t>
  </si>
  <si>
    <t>Terminanforderung</t>
  </si>
  <si>
    <t>Kostenvorgaben</t>
  </si>
  <si>
    <t xml:space="preserve">Punktevergabe: </t>
  </si>
  <si>
    <t>bis 10 = sehr hohe Anforderungen</t>
  </si>
  <si>
    <t>Von 1 = sehr geringe Anforderungen</t>
  </si>
  <si>
    <t xml:space="preserve">Gesamtsumme der Punkte nach </t>
  </si>
  <si>
    <t>120</t>
  </si>
  <si>
    <t>110</t>
  </si>
  <si>
    <t>Grundstückswert</t>
  </si>
  <si>
    <t>Grundstücksnebenkosten</t>
  </si>
  <si>
    <t>130</t>
  </si>
  <si>
    <t xml:space="preserve">210 </t>
  </si>
  <si>
    <t>230</t>
  </si>
  <si>
    <t>Nichtöffentliche Erschließung</t>
  </si>
  <si>
    <t>240</t>
  </si>
  <si>
    <t>510</t>
  </si>
  <si>
    <t>520</t>
  </si>
  <si>
    <t>530</t>
  </si>
  <si>
    <t>540</t>
  </si>
  <si>
    <t>550</t>
  </si>
  <si>
    <t>590</t>
  </si>
  <si>
    <t>710</t>
  </si>
  <si>
    <t>Bauherrenaufgaben</t>
  </si>
  <si>
    <t>720</t>
  </si>
  <si>
    <t>Vorbereitung der Objektplg.</t>
  </si>
  <si>
    <t>730</t>
  </si>
  <si>
    <t>740</t>
  </si>
  <si>
    <t>750</t>
  </si>
  <si>
    <t>760</t>
  </si>
  <si>
    <t>Finanzierung</t>
  </si>
  <si>
    <t>Allgemeine Baunebenkosten</t>
  </si>
  <si>
    <t>790</t>
  </si>
  <si>
    <t>Sonstige Baunebenkosten</t>
  </si>
  <si>
    <t>Projektvorbereitung</t>
  </si>
  <si>
    <t>Planung</t>
  </si>
  <si>
    <t>Ausführungsvorbereitung</t>
  </si>
  <si>
    <t>Ausführung</t>
  </si>
  <si>
    <t>Projektabschluss</t>
  </si>
  <si>
    <t>Honorarsatz</t>
  </si>
  <si>
    <t>Viertelsatz</t>
  </si>
  <si>
    <t>zu groß</t>
  </si>
  <si>
    <t>HOAI Phase</t>
  </si>
  <si>
    <t>PE + 1</t>
  </si>
  <si>
    <t>2, 3, 4</t>
  </si>
  <si>
    <t>5, 6, 7</t>
  </si>
  <si>
    <t>Summe</t>
  </si>
  <si>
    <t xml:space="preserve"> AHO Projektstufe</t>
  </si>
  <si>
    <t>AHO Honoraraufteilung</t>
  </si>
  <si>
    <t>Einzelplaner/GU</t>
  </si>
  <si>
    <t xml:space="preserve"> Generalplaner (1–9)/ Einzelfirmen</t>
  </si>
  <si>
    <t xml:space="preserve">Generalplaner/GU </t>
  </si>
  <si>
    <t>Totalübernehmer  nach PE</t>
  </si>
  <si>
    <t>Lph. 5 bei GU</t>
  </si>
  <si>
    <t xml:space="preserve"> PE + 1</t>
  </si>
  <si>
    <t xml:space="preserve"> Ausführungsvorbereitung</t>
  </si>
  <si>
    <t xml:space="preserve"> Projektabschluss</t>
  </si>
  <si>
    <t>Einzelplaner/GU (ohne  Lph. 5)</t>
  </si>
  <si>
    <t>Einzelplaner/GU (mit Lph. 5)</t>
  </si>
  <si>
    <t>Lph. 5 bei Generalplaner</t>
  </si>
  <si>
    <t>Gesamthonorar</t>
  </si>
  <si>
    <t>bis 5 = sehr hohe Anforderungen</t>
  </si>
  <si>
    <t>FUNKTION:</t>
  </si>
  <si>
    <t>BÜRO:</t>
  </si>
  <si>
    <t>NAME</t>
  </si>
  <si>
    <t>Kostenbasis:</t>
  </si>
  <si>
    <t>KGR</t>
  </si>
  <si>
    <t>nicht anrechenbar</t>
  </si>
  <si>
    <t>Hinweise:</t>
  </si>
  <si>
    <t>STAND:</t>
  </si>
  <si>
    <t>ZUSAMMENSTELLUNG DER ANRECHENBAREN KOSTEN</t>
  </si>
  <si>
    <t>Ermittlung Honorarzone</t>
  </si>
  <si>
    <t>Besondere Leistungen</t>
  </si>
  <si>
    <t>nach Prozentpunkten:</t>
  </si>
  <si>
    <t>Nebenkosten</t>
  </si>
  <si>
    <t>nach Zeitaufwand:</t>
  </si>
  <si>
    <t>pauschal:</t>
  </si>
  <si>
    <t>gemäß Vertrag</t>
  </si>
  <si>
    <t>Gesamtsumme (brutto)</t>
  </si>
  <si>
    <t>Gesamtsumme (netto)</t>
  </si>
  <si>
    <t>Prozente
gemäß Vertrag</t>
  </si>
  <si>
    <t xml:space="preserve">   Satz: 0...Vonsatz; 0,25...Viertelsatz; </t>
  </si>
  <si>
    <t xml:space="preserve">   0,5...Mittelsatz; 0,75...3/4-Satz; 1...Bissatz</t>
  </si>
  <si>
    <t>ggf. eintragen</t>
  </si>
  <si>
    <t>Grundhonorar nach Kostenrahmen</t>
  </si>
  <si>
    <t>PROJEKTSTEUERUNG</t>
  </si>
  <si>
    <t>220</t>
  </si>
  <si>
    <t>Öffentliche Erschließung</t>
  </si>
  <si>
    <t>100</t>
  </si>
  <si>
    <t>Grundstück</t>
  </si>
  <si>
    <t>200</t>
  </si>
  <si>
    <t>300</t>
  </si>
  <si>
    <t>Bauwerk - Baukonstruktionen</t>
  </si>
  <si>
    <t>400</t>
  </si>
  <si>
    <t>Bauwerk - Technische Anlagen</t>
  </si>
  <si>
    <t>500</t>
  </si>
  <si>
    <t>600</t>
  </si>
  <si>
    <t>Ausstattung und Kunstwerke</t>
  </si>
  <si>
    <t>700</t>
  </si>
  <si>
    <t>Baunebenkosten</t>
  </si>
  <si>
    <t>anrechenbare Kosten</t>
  </si>
  <si>
    <t>Kostenaufstellung - Euro netto</t>
  </si>
  <si>
    <t>anrechenbare
Kosten - netto</t>
  </si>
  <si>
    <t>3-8%</t>
  </si>
  <si>
    <t>ERMITTLUNG GRUNDHONORAR FÜR PROJEKTSTEUERUNGSLEISTUNGEN NACH § 6 AHO Heft 9</t>
  </si>
  <si>
    <t>gemäß § 6 AHO Heft 9</t>
  </si>
  <si>
    <t>Prozente
gemäß
§ 6 AHO Heft 9</t>
  </si>
  <si>
    <t>bei Um- und Erweiterungsbauten: inkl. mitzuverarbeitender Bausubstanz gem. § 6 (1) AHO Heft Nr. 9</t>
  </si>
  <si>
    <t>Rechte Dritter</t>
  </si>
  <si>
    <t>Gewerk nach DIN 276-2018-12</t>
  </si>
  <si>
    <t>Vorbereitende Maßnahmen</t>
  </si>
  <si>
    <t>250</t>
  </si>
  <si>
    <t>Übergangsmaßnahmen</t>
  </si>
  <si>
    <t>Ausgleichsmaßnahmen und -abgaben</t>
  </si>
  <si>
    <t>Baugrube/Erdbau</t>
  </si>
  <si>
    <t>Gründung/Unterbau</t>
  </si>
  <si>
    <t>Außenwände/Vertikale Baukonstruktion, außen</t>
  </si>
  <si>
    <t>Innenwände/Vertikale Baukonstruktion, innen</t>
  </si>
  <si>
    <t>Decken/Horizontale Baukonstruktion</t>
  </si>
  <si>
    <t>Infrastrukturmaßnahmen</t>
  </si>
  <si>
    <t>380</t>
  </si>
  <si>
    <t>Abwasser-, Wasser, Gasanlagen</t>
  </si>
  <si>
    <t>Raumlaufttechnische Anlagen</t>
  </si>
  <si>
    <t>Elektrische Anlagen</t>
  </si>
  <si>
    <t xml:space="preserve">Kommunikations-, sicherheits, und informationstechnische Anlagen </t>
  </si>
  <si>
    <t>Nutzungsspezifische und verfahrenstechnische Anlagen</t>
  </si>
  <si>
    <t>Gebäudeautomation und Anlagenautomation</t>
  </si>
  <si>
    <t>Sonstige Maßnahmen f. technische Anlagen</t>
  </si>
  <si>
    <t>Außenanlagen und Freianlagen</t>
  </si>
  <si>
    <t>Erdbau</t>
  </si>
  <si>
    <t>Oberbau, Deckschichten</t>
  </si>
  <si>
    <t>Baukonstruktion in Außenanl.</t>
  </si>
  <si>
    <t>Technische Anlagen in Außenanlagen</t>
  </si>
  <si>
    <t>560</t>
  </si>
  <si>
    <t>Einbauten in Außenanlagen und Freiflächen</t>
  </si>
  <si>
    <t>570</t>
  </si>
  <si>
    <t>Vegetationsflächen</t>
  </si>
  <si>
    <t>580</t>
  </si>
  <si>
    <t>Wasserflächen</t>
  </si>
  <si>
    <t>Sonstige Maßnahmen f. Außenanlagen und Freiflächen</t>
  </si>
  <si>
    <t>630</t>
  </si>
  <si>
    <t>640</t>
  </si>
  <si>
    <t>Allgemeine Ausstattung</t>
  </si>
  <si>
    <t>Besondere Ausstattung</t>
  </si>
  <si>
    <t>Informationstechnische Ausstattung</t>
  </si>
  <si>
    <t>Künstlerische Ausstattung</t>
  </si>
  <si>
    <t>690</t>
  </si>
  <si>
    <t>Sonstige Ausstattung</t>
  </si>
  <si>
    <t>Objektplanung</t>
  </si>
  <si>
    <t>Fachplanung</t>
  </si>
  <si>
    <t>Künstlerische Leistungen</t>
  </si>
  <si>
    <t>800</t>
  </si>
  <si>
    <t>Gründung, Unterbau</t>
  </si>
  <si>
    <t>Sonstige Maßnahmen f. Baukonstruktion</t>
  </si>
  <si>
    <t>AHO, Heft 9, § 6 (2)</t>
  </si>
  <si>
    <t>Kosten-gruppe DIN 276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</si>
</sst>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_€"/>
    <numFmt numFmtId="166" formatCode="#,##0\ [$€-1]"/>
    <numFmt numFmtId="167" formatCode="[Blue]dd/\ mmm/\ yy"/>
    <numFmt numFmtId="168" formatCode="_-* #,##0.00\ &quot;DM&quot;_-;\-* #,##0.00\ &quot;DM&quot;_-;_-* &quot;-&quot;??\ &quot;DM&quot;_-;_-@_-"/>
    <numFmt numFmtId="169" formatCode="_-* #,##0.00\ [$€-1]_-;\-* #,##0.00\ [$€-1]_-;_-* &quot;-&quot;??\ [$€-1]_-;_-@_-"/>
    <numFmt numFmtId="170" formatCode="[Blue]General"/>
    <numFmt numFmtId="171" formatCode="0.0\ %"/>
    <numFmt numFmtId="172" formatCode="0.0"/>
    <numFmt numFmtId="173" formatCode="[Blue]#,##0.00"/>
    <numFmt numFmtId="174" formatCode="#,##0.00\ &quot;€&quot;"/>
    <numFmt numFmtId="175" formatCode="#,##0\ &quot;€&quot;"/>
    <numFmt numFmtId="176" formatCode="0.0%"/>
    <numFmt numFmtId="177" formatCode="_-* #,##0\ &quot;€&quot;_-;\-* #,##0\ &quot;€&quot;_-;_-* &quot;-&quot;??\ &quot;€&quot;_-;_-@_-"/>
  </numFmts>
  <fonts count="24">
    <font>
      <sz val="10"/>
      <name val="Geneva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indexed="12"/>
      <name val="Calibri"/>
      <family val="2"/>
      <scheme val="minor"/>
    </font>
    <font>
      <sz val="14"/>
      <color indexed="10"/>
      <name val="Calibri"/>
      <family val="2"/>
      <scheme val="minor"/>
    </font>
    <font>
      <sz val="14"/>
      <color indexed="56"/>
      <name val="Calibri"/>
      <family val="2"/>
      <scheme val="minor"/>
    </font>
    <font>
      <b/>
      <sz val="14"/>
      <color indexed="1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Helv"/>
    </font>
    <font>
      <sz val="10"/>
      <name val="MS Sans Serif"/>
      <family val="2"/>
    </font>
    <font>
      <sz val="1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0080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name val="Genev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C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37" fontId="13" fillId="0" borderId="0"/>
    <xf numFmtId="9" fontId="14" fillId="0" borderId="0" applyFont="0" applyFill="0" applyBorder="0" applyAlignment="0" applyProtection="0"/>
    <xf numFmtId="164" fontId="22" fillId="0" borderId="0" applyFont="0" applyFill="0" applyBorder="0" applyAlignment="0" applyProtection="0"/>
  </cellStyleXfs>
  <cellXfs count="385">
    <xf numFmtId="0" fontId="0" fillId="0" borderId="0" xfId="0"/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Protection="1"/>
    <xf numFmtId="0" fontId="1" fillId="0" borderId="0" xfId="0" applyFont="1"/>
    <xf numFmtId="0" fontId="1" fillId="0" borderId="0" xfId="0" applyFont="1" applyBorder="1" applyProtection="1"/>
    <xf numFmtId="44" fontId="1" fillId="0" borderId="12" xfId="0" applyNumberFormat="1" applyFont="1" applyBorder="1" applyProtection="1"/>
    <xf numFmtId="0" fontId="1" fillId="0" borderId="13" xfId="0" applyFont="1" applyBorder="1" applyProtection="1"/>
    <xf numFmtId="0" fontId="1" fillId="0" borderId="14" xfId="0" applyFont="1" applyBorder="1" applyProtection="1"/>
    <xf numFmtId="44" fontId="1" fillId="0" borderId="16" xfId="0" applyNumberFormat="1" applyFont="1" applyBorder="1" applyProtection="1"/>
    <xf numFmtId="0" fontId="1" fillId="0" borderId="2" xfId="0" applyFont="1" applyBorder="1" applyProtection="1"/>
    <xf numFmtId="0" fontId="1" fillId="0" borderId="6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horizontal="right" vertical="center"/>
    </xf>
    <xf numFmtId="0" fontId="1" fillId="0" borderId="10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horizontal="right"/>
    </xf>
    <xf numFmtId="172" fontId="4" fillId="0" borderId="5" xfId="0" applyNumberFormat="1" applyFont="1" applyBorder="1" applyAlignment="1" applyProtection="1">
      <alignment horizontal="right"/>
      <protection locked="0"/>
    </xf>
    <xf numFmtId="170" fontId="3" fillId="0" borderId="16" xfId="0" applyNumberFormat="1" applyFont="1" applyBorder="1" applyAlignment="1" applyProtection="1">
      <alignment horizontal="right"/>
    </xf>
    <xf numFmtId="0" fontId="5" fillId="0" borderId="12" xfId="0" applyFont="1" applyBorder="1" applyAlignment="1" applyProtection="1">
      <alignment horizontal="right"/>
    </xf>
    <xf numFmtId="170" fontId="1" fillId="0" borderId="16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  <protection locked="0"/>
    </xf>
    <xf numFmtId="0" fontId="2" fillId="0" borderId="9" xfId="0" applyFont="1" applyBorder="1" applyAlignment="1" applyProtection="1">
      <alignment vertical="center"/>
    </xf>
    <xf numFmtId="0" fontId="1" fillId="0" borderId="19" xfId="0" applyFont="1" applyBorder="1" applyProtection="1"/>
    <xf numFmtId="0" fontId="1" fillId="0" borderId="23" xfId="0" applyFont="1" applyBorder="1" applyProtection="1"/>
    <xf numFmtId="44" fontId="1" fillId="0" borderId="25" xfId="0" applyNumberFormat="1" applyFont="1" applyBorder="1" applyProtection="1"/>
    <xf numFmtId="44" fontId="1" fillId="0" borderId="26" xfId="0" applyNumberFormat="1" applyFont="1" applyBorder="1" applyProtection="1"/>
    <xf numFmtId="49" fontId="2" fillId="0" borderId="1" xfId="0" applyNumberFormat="1" applyFont="1" applyBorder="1" applyProtection="1"/>
    <xf numFmtId="166" fontId="1" fillId="0" borderId="2" xfId="0" applyNumberFormat="1" applyFont="1" applyBorder="1" applyProtection="1"/>
    <xf numFmtId="3" fontId="1" fillId="0" borderId="2" xfId="0" applyNumberFormat="1" applyFont="1" applyBorder="1" applyAlignment="1" applyProtection="1">
      <alignment horizontal="center"/>
    </xf>
    <xf numFmtId="3" fontId="1" fillId="0" borderId="2" xfId="0" applyNumberFormat="1" applyFont="1" applyBorder="1" applyProtection="1"/>
    <xf numFmtId="3" fontId="1" fillId="0" borderId="6" xfId="0" applyNumberFormat="1" applyFont="1" applyBorder="1" applyProtection="1"/>
    <xf numFmtId="3" fontId="6" fillId="0" borderId="9" xfId="0" applyNumberFormat="1" applyFont="1" applyBorder="1" applyProtection="1"/>
    <xf numFmtId="3" fontId="1" fillId="0" borderId="9" xfId="0" applyNumberFormat="1" applyFont="1" applyBorder="1" applyAlignment="1" applyProtection="1">
      <alignment horizontal="right"/>
    </xf>
    <xf numFmtId="0" fontId="1" fillId="0" borderId="9" xfId="0" applyFont="1" applyBorder="1" applyProtection="1"/>
    <xf numFmtId="3" fontId="2" fillId="0" borderId="9" xfId="0" applyNumberFormat="1" applyFont="1" applyBorder="1" applyAlignment="1" applyProtection="1">
      <alignment horizontal="center"/>
    </xf>
    <xf numFmtId="0" fontId="0" fillId="0" borderId="0" xfId="0" applyFont="1"/>
    <xf numFmtId="37" fontId="0" fillId="0" borderId="0" xfId="0" applyNumberFormat="1" applyProtection="1"/>
    <xf numFmtId="0" fontId="11" fillId="0" borderId="0" xfId="0" applyFont="1" applyBorder="1" applyAlignment="1">
      <alignment horizontal="center"/>
    </xf>
    <xf numFmtId="37" fontId="11" fillId="0" borderId="0" xfId="0" applyNumberFormat="1" applyFont="1" applyBorder="1" applyProtection="1"/>
    <xf numFmtId="0" fontId="11" fillId="0" borderId="0" xfId="0" applyFont="1" applyBorder="1"/>
    <xf numFmtId="0" fontId="0" fillId="0" borderId="0" xfId="0" applyBorder="1"/>
    <xf numFmtId="0" fontId="10" fillId="0" borderId="0" xfId="0" applyFont="1" applyBorder="1" applyAlignment="1">
      <alignment horizontal="left" wrapText="1"/>
    </xf>
    <xf numFmtId="0" fontId="0" fillId="0" borderId="0" xfId="0" applyFont="1" applyBorder="1"/>
    <xf numFmtId="0" fontId="10" fillId="0" borderId="0" xfId="0" applyFont="1" applyBorder="1"/>
    <xf numFmtId="37" fontId="0" fillId="0" borderId="0" xfId="0" applyNumberFormat="1" applyBorder="1" applyProtection="1"/>
    <xf numFmtId="0" fontId="11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horizontal="center" vertical="center" wrapText="1"/>
    </xf>
    <xf numFmtId="3" fontId="1" fillId="0" borderId="3" xfId="0" applyNumberFormat="1" applyFont="1" applyBorder="1" applyAlignment="1" applyProtection="1">
      <alignment horizontal="center"/>
    </xf>
    <xf numFmtId="3" fontId="2" fillId="0" borderId="10" xfId="0" applyNumberFormat="1" applyFont="1" applyBorder="1" applyAlignment="1" applyProtection="1">
      <alignment horizontal="center"/>
    </xf>
    <xf numFmtId="0" fontId="15" fillId="0" borderId="11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 wrapText="1"/>
    </xf>
    <xf numFmtId="2" fontId="15" fillId="0" borderId="11" xfId="0" applyNumberFormat="1" applyFont="1" applyBorder="1" applyAlignment="1">
      <alignment horizontal="center" vertical="center" wrapText="1"/>
    </xf>
    <xf numFmtId="37" fontId="11" fillId="0" borderId="0" xfId="0" applyNumberFormat="1" applyFont="1" applyBorder="1" applyAlignment="1" applyProtection="1">
      <alignment wrapText="1"/>
    </xf>
    <xf numFmtId="37" fontId="11" fillId="0" borderId="16" xfId="0" applyNumberFormat="1" applyFont="1" applyBorder="1" applyAlignment="1" applyProtection="1">
      <alignment wrapText="1"/>
    </xf>
    <xf numFmtId="0" fontId="0" fillId="0" borderId="16" xfId="0" applyFont="1" applyBorder="1" applyAlignment="1">
      <alignment wrapText="1"/>
    </xf>
    <xf numFmtId="173" fontId="1" fillId="0" borderId="12" xfId="0" applyNumberFormat="1" applyFont="1" applyBorder="1" applyProtection="1"/>
    <xf numFmtId="37" fontId="11" fillId="0" borderId="14" xfId="0" applyNumberFormat="1" applyFont="1" applyBorder="1" applyAlignment="1" applyProtection="1">
      <alignment wrapText="1"/>
    </xf>
    <xf numFmtId="0" fontId="11" fillId="0" borderId="16" xfId="0" applyFont="1" applyBorder="1" applyAlignment="1">
      <alignment horizontal="center"/>
    </xf>
    <xf numFmtId="0" fontId="0" fillId="0" borderId="16" xfId="0" applyFont="1" applyBorder="1"/>
    <xf numFmtId="165" fontId="1" fillId="0" borderId="0" xfId="0" applyNumberFormat="1" applyFont="1" applyFill="1" applyBorder="1" applyAlignment="1">
      <alignment vertical="center"/>
    </xf>
    <xf numFmtId="171" fontId="4" fillId="0" borderId="0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173" fontId="9" fillId="0" borderId="0" xfId="0" applyNumberFormat="1" applyFont="1" applyFill="1" applyBorder="1" applyProtection="1"/>
    <xf numFmtId="0" fontId="2" fillId="3" borderId="0" xfId="0" applyFont="1" applyFill="1" applyProtection="1"/>
    <xf numFmtId="0" fontId="1" fillId="3" borderId="0" xfId="0" applyFont="1" applyFill="1" applyProtection="1"/>
    <xf numFmtId="0" fontId="5" fillId="0" borderId="11" xfId="0" applyFont="1" applyBorder="1" applyAlignment="1" applyProtection="1">
      <alignment horizontal="right"/>
    </xf>
    <xf numFmtId="172" fontId="4" fillId="0" borderId="10" xfId="0" applyNumberFormat="1" applyFont="1" applyBorder="1" applyAlignment="1" applyProtection="1">
      <alignment horizontal="right"/>
      <protection locked="0"/>
    </xf>
    <xf numFmtId="173" fontId="1" fillId="0" borderId="1" xfId="0" applyNumberFormat="1" applyFont="1" applyBorder="1" applyAlignment="1" applyProtection="1"/>
    <xf numFmtId="173" fontId="1" fillId="0" borderId="7" xfId="0" applyNumberFormat="1" applyFont="1" applyBorder="1" applyAlignment="1" applyProtection="1"/>
    <xf numFmtId="0" fontId="15" fillId="0" borderId="41" xfId="0" applyFont="1" applyBorder="1"/>
    <xf numFmtId="0" fontId="15" fillId="0" borderId="0" xfId="0" applyFont="1"/>
    <xf numFmtId="0" fontId="15" fillId="0" borderId="27" xfId="0" applyFont="1" applyBorder="1"/>
    <xf numFmtId="0" fontId="15" fillId="0" borderId="6" xfId="0" applyFont="1" applyBorder="1"/>
    <xf numFmtId="0" fontId="15" fillId="0" borderId="9" xfId="0" applyFont="1" applyBorder="1"/>
    <xf numFmtId="0" fontId="15" fillId="0" borderId="57" xfId="0" applyFont="1" applyBorder="1"/>
    <xf numFmtId="0" fontId="21" fillId="0" borderId="4" xfId="0" applyFont="1" applyBorder="1"/>
    <xf numFmtId="0" fontId="15" fillId="0" borderId="4" xfId="0" applyFont="1" applyBorder="1"/>
    <xf numFmtId="0" fontId="15" fillId="0" borderId="4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/>
    <xf numFmtId="0" fontId="15" fillId="0" borderId="40" xfId="0" applyFont="1" applyBorder="1" applyAlignment="1">
      <alignment horizontal="center"/>
    </xf>
    <xf numFmtId="0" fontId="15" fillId="0" borderId="0" xfId="0" applyFont="1" applyBorder="1"/>
    <xf numFmtId="37" fontId="15" fillId="0" borderId="0" xfId="0" applyNumberFormat="1" applyFont="1" applyProtection="1"/>
    <xf numFmtId="0" fontId="15" fillId="0" borderId="1" xfId="0" applyFont="1" applyBorder="1" applyAlignment="1">
      <alignment horizontal="center" vertical="center"/>
    </xf>
    <xf numFmtId="0" fontId="15" fillId="0" borderId="56" xfId="0" applyFont="1" applyBorder="1" applyAlignment="1">
      <alignment horizontal="left" wrapText="1"/>
    </xf>
    <xf numFmtId="0" fontId="15" fillId="0" borderId="32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176" fontId="1" fillId="0" borderId="14" xfId="0" applyNumberFormat="1" applyFont="1" applyBorder="1" applyAlignment="1" applyProtection="1">
      <alignment horizontal="right"/>
    </xf>
    <xf numFmtId="44" fontId="1" fillId="0" borderId="12" xfId="0" applyNumberFormat="1" applyFont="1" applyBorder="1" applyAlignment="1" applyProtection="1"/>
    <xf numFmtId="44" fontId="1" fillId="0" borderId="11" xfId="0" applyNumberFormat="1" applyFont="1" applyBorder="1" applyAlignment="1" applyProtection="1"/>
    <xf numFmtId="44" fontId="1" fillId="0" borderId="16" xfId="0" applyNumberFormat="1" applyFont="1" applyBorder="1" applyAlignment="1" applyProtection="1"/>
    <xf numFmtId="44" fontId="1" fillId="0" borderId="7" xfId="0" applyNumberFormat="1" applyFont="1" applyBorder="1" applyAlignment="1" applyProtection="1"/>
    <xf numFmtId="44" fontId="1" fillId="0" borderId="11" xfId="0" applyNumberFormat="1" applyFont="1" applyFill="1" applyBorder="1" applyAlignment="1" applyProtection="1"/>
    <xf numFmtId="44" fontId="1" fillId="0" borderId="16" xfId="0" applyNumberFormat="1" applyFont="1" applyFill="1" applyBorder="1" applyAlignment="1" applyProtection="1"/>
    <xf numFmtId="44" fontId="1" fillId="0" borderId="12" xfId="3" applyNumberFormat="1" applyFont="1" applyBorder="1" applyAlignment="1" applyProtection="1">
      <alignment horizontal="right" vertical="center"/>
    </xf>
    <xf numFmtId="44" fontId="1" fillId="0" borderId="4" xfId="3" applyNumberFormat="1" applyFont="1" applyBorder="1" applyAlignment="1" applyProtection="1">
      <alignment horizontal="right" vertical="center"/>
    </xf>
    <xf numFmtId="44" fontId="1" fillId="0" borderId="6" xfId="3" applyNumberFormat="1" applyFont="1" applyBorder="1" applyAlignment="1" applyProtection="1">
      <alignment horizontal="right" vertical="center"/>
    </xf>
    <xf numFmtId="44" fontId="1" fillId="0" borderId="13" xfId="3" applyNumberFormat="1" applyFont="1" applyBorder="1" applyAlignment="1" applyProtection="1">
      <alignment horizontal="right" vertical="center"/>
    </xf>
    <xf numFmtId="44" fontId="18" fillId="0" borderId="1" xfId="0" applyNumberFormat="1" applyFont="1" applyBorder="1" applyAlignment="1" applyProtection="1"/>
    <xf numFmtId="44" fontId="18" fillId="0" borderId="6" xfId="0" applyNumberFormat="1" applyFont="1" applyFill="1" applyBorder="1" applyAlignment="1" applyProtection="1"/>
    <xf numFmtId="44" fontId="18" fillId="0" borderId="1" xfId="0" applyNumberFormat="1" applyFont="1" applyFill="1" applyBorder="1" applyAlignment="1" applyProtection="1"/>
    <xf numFmtId="44" fontId="18" fillId="0" borderId="13" xfId="0" applyNumberFormat="1" applyFont="1" applyFill="1" applyBorder="1" applyAlignment="1" applyProtection="1"/>
    <xf numFmtId="44" fontId="18" fillId="0" borderId="13" xfId="0" applyNumberFormat="1" applyFont="1" applyBorder="1" applyAlignment="1" applyProtection="1"/>
    <xf numFmtId="44" fontId="2" fillId="0" borderId="16" xfId="0" applyNumberFormat="1" applyFont="1" applyBorder="1" applyAlignment="1" applyProtection="1"/>
    <xf numFmtId="2" fontId="9" fillId="0" borderId="5" xfId="0" applyNumberFormat="1" applyFont="1" applyBorder="1" applyProtection="1"/>
    <xf numFmtId="2" fontId="9" fillId="0" borderId="11" xfId="0" applyNumberFormat="1" applyFont="1" applyFill="1" applyBorder="1" applyProtection="1"/>
    <xf numFmtId="2" fontId="9" fillId="0" borderId="12" xfId="0" applyNumberFormat="1" applyFont="1" applyFill="1" applyBorder="1" applyProtection="1"/>
    <xf numFmtId="0" fontId="2" fillId="0" borderId="0" xfId="0" applyFont="1"/>
    <xf numFmtId="177" fontId="15" fillId="0" borderId="27" xfId="0" applyNumberFormat="1" applyFont="1" applyBorder="1" applyAlignment="1">
      <alignment horizontal="center"/>
    </xf>
    <xf numFmtId="177" fontId="15" fillId="0" borderId="49" xfId="0" applyNumberFormat="1" applyFont="1" applyBorder="1" applyProtection="1"/>
    <xf numFmtId="177" fontId="15" fillId="0" borderId="27" xfId="0" applyNumberFormat="1" applyFont="1" applyBorder="1"/>
    <xf numFmtId="177" fontId="15" fillId="0" borderId="27" xfId="0" applyNumberFormat="1" applyFont="1" applyBorder="1" applyProtection="1"/>
    <xf numFmtId="177" fontId="15" fillId="0" borderId="49" xfId="0" applyNumberFormat="1" applyFont="1" applyBorder="1"/>
    <xf numFmtId="177" fontId="15" fillId="0" borderId="59" xfId="0" applyNumberFormat="1" applyFont="1" applyBorder="1"/>
    <xf numFmtId="177" fontId="15" fillId="0" borderId="50" xfId="0" applyNumberFormat="1" applyFont="1" applyBorder="1"/>
    <xf numFmtId="177" fontId="15" fillId="0" borderId="51" xfId="0" applyNumberFormat="1" applyFont="1" applyBorder="1"/>
    <xf numFmtId="177" fontId="15" fillId="0" borderId="52" xfId="0" applyNumberFormat="1" applyFont="1" applyBorder="1"/>
    <xf numFmtId="177" fontId="15" fillId="0" borderId="53" xfId="0" applyNumberFormat="1" applyFont="1" applyBorder="1"/>
    <xf numFmtId="177" fontId="15" fillId="0" borderId="8" xfId="0" applyNumberFormat="1" applyFont="1" applyBorder="1" applyProtection="1"/>
    <xf numFmtId="177" fontId="15" fillId="0" borderId="31" xfId="0" applyNumberFormat="1" applyFont="1" applyBorder="1" applyProtection="1"/>
    <xf numFmtId="177" fontId="15" fillId="0" borderId="33" xfId="0" applyNumberFormat="1" applyFont="1" applyBorder="1"/>
    <xf numFmtId="177" fontId="15" fillId="0" borderId="30" xfId="0" applyNumberFormat="1" applyFont="1" applyBorder="1" applyProtection="1"/>
    <xf numFmtId="0" fontId="1" fillId="0" borderId="24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vertical="center"/>
    </xf>
    <xf numFmtId="0" fontId="1" fillId="0" borderId="4" xfId="0" applyFont="1" applyBorder="1" applyAlignment="1" applyProtection="1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14" fontId="2" fillId="0" borderId="5" xfId="0" applyNumberFormat="1" applyFont="1" applyBorder="1" applyAlignment="1" applyProtection="1"/>
    <xf numFmtId="0" fontId="1" fillId="0" borderId="5" xfId="0" applyFont="1" applyBorder="1" applyAlignment="1" applyProtection="1"/>
    <xf numFmtId="49" fontId="2" fillId="0" borderId="0" xfId="0" applyNumberFormat="1" applyFont="1" applyBorder="1" applyProtection="1"/>
    <xf numFmtId="168" fontId="1" fillId="0" borderId="0" xfId="0" applyNumberFormat="1" applyFont="1" applyBorder="1" applyProtection="1"/>
    <xf numFmtId="3" fontId="2" fillId="0" borderId="0" xfId="0" applyNumberFormat="1" applyFont="1" applyAlignment="1" applyProtection="1">
      <alignment horizontal="center"/>
    </xf>
    <xf numFmtId="49" fontId="1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Protection="1"/>
    <xf numFmtId="14" fontId="4" fillId="0" borderId="0" xfId="0" applyNumberFormat="1" applyFont="1" applyBorder="1" applyProtection="1"/>
    <xf numFmtId="0" fontId="1" fillId="0" borderId="0" xfId="0" applyFont="1" applyAlignment="1" applyProtection="1">
      <alignment horizontal="right"/>
    </xf>
    <xf numFmtId="49" fontId="2" fillId="3" borderId="41" xfId="0" applyNumberFormat="1" applyFont="1" applyFill="1" applyBorder="1" applyAlignment="1" applyProtection="1">
      <alignment horizontal="left" indent="1"/>
    </xf>
    <xf numFmtId="0" fontId="2" fillId="3" borderId="54" xfId="0" applyFont="1" applyFill="1" applyBorder="1" applyProtection="1"/>
    <xf numFmtId="0" fontId="2" fillId="3" borderId="54" xfId="0" applyFont="1" applyFill="1" applyBorder="1" applyAlignment="1" applyProtection="1">
      <alignment horizontal="center"/>
    </xf>
    <xf numFmtId="49" fontId="2" fillId="0" borderId="44" xfId="0" applyNumberFormat="1" applyFont="1" applyBorder="1" applyAlignment="1" applyProtection="1">
      <alignment horizontal="left" indent="1"/>
    </xf>
    <xf numFmtId="0" fontId="2" fillId="0" borderId="46" xfId="0" applyFont="1" applyBorder="1" applyProtection="1"/>
    <xf numFmtId="49" fontId="1" fillId="0" borderId="41" xfId="0" applyNumberFormat="1" applyFont="1" applyBorder="1" applyAlignment="1" applyProtection="1">
      <alignment horizontal="left" indent="1"/>
    </xf>
    <xf numFmtId="0" fontId="1" fillId="0" borderId="54" xfId="0" applyFont="1" applyBorder="1" applyProtection="1"/>
    <xf numFmtId="49" fontId="1" fillId="0" borderId="27" xfId="0" applyNumberFormat="1" applyFont="1" applyBorder="1" applyAlignment="1" applyProtection="1">
      <alignment horizontal="left" indent="1"/>
    </xf>
    <xf numFmtId="49" fontId="1" fillId="0" borderId="36" xfId="0" applyNumberFormat="1" applyFont="1" applyBorder="1" applyAlignment="1" applyProtection="1">
      <alignment horizontal="left" indent="1"/>
    </xf>
    <xf numFmtId="0" fontId="1" fillId="0" borderId="37" xfId="0" applyFont="1" applyBorder="1" applyProtection="1"/>
    <xf numFmtId="49" fontId="1" fillId="0" borderId="29" xfId="0" applyNumberFormat="1" applyFont="1" applyBorder="1" applyAlignment="1" applyProtection="1">
      <alignment horizontal="left" indent="1"/>
    </xf>
    <xf numFmtId="0" fontId="1" fillId="0" borderId="30" xfId="0" applyFont="1" applyBorder="1" applyProtection="1"/>
    <xf numFmtId="0" fontId="2" fillId="0" borderId="44" xfId="0" applyFont="1" applyBorder="1" applyAlignment="1" applyProtection="1"/>
    <xf numFmtId="0" fontId="2" fillId="0" borderId="46" xfId="0" applyFont="1" applyBorder="1" applyAlignment="1" applyProtection="1"/>
    <xf numFmtId="0" fontId="1" fillId="0" borderId="0" xfId="0" applyFont="1" applyAlignment="1" applyProtection="1">
      <alignment vertical="center"/>
    </xf>
    <xf numFmtId="165" fontId="1" fillId="0" borderId="0" xfId="0" applyNumberFormat="1" applyFont="1" applyAlignment="1" applyProtection="1">
      <alignment vertical="center"/>
    </xf>
    <xf numFmtId="2" fontId="1" fillId="0" borderId="0" xfId="0" applyNumberFormat="1" applyFont="1" applyAlignment="1" applyProtection="1">
      <alignment vertical="center"/>
    </xf>
    <xf numFmtId="3" fontId="1" fillId="0" borderId="4" xfId="0" applyNumberFormat="1" applyFont="1" applyBorder="1" applyProtection="1">
      <protection locked="0"/>
    </xf>
    <xf numFmtId="3" fontId="6" fillId="0" borderId="0" xfId="0" applyNumberFormat="1" applyFont="1" applyBorder="1" applyProtection="1">
      <protection locked="0"/>
    </xf>
    <xf numFmtId="0" fontId="2" fillId="0" borderId="0" xfId="0" applyFont="1" applyBorder="1" applyProtection="1"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3" fontId="8" fillId="0" borderId="0" xfId="0" applyNumberFormat="1" applyFont="1" applyBorder="1" applyProtection="1">
      <protection locked="0"/>
    </xf>
    <xf numFmtId="167" fontId="1" fillId="0" borderId="0" xfId="0" applyNumberFormat="1" applyFont="1" applyBorder="1" applyAlignment="1" applyProtection="1">
      <alignment horizontal="right"/>
      <protection locked="0"/>
    </xf>
    <xf numFmtId="14" fontId="8" fillId="0" borderId="5" xfId="0" applyNumberFormat="1" applyFont="1" applyBorder="1" applyProtection="1">
      <protection locked="0"/>
    </xf>
    <xf numFmtId="0" fontId="1" fillId="0" borderId="0" xfId="0" applyFont="1" applyBorder="1" applyProtection="1">
      <protection locked="0"/>
    </xf>
    <xf numFmtId="3" fontId="2" fillId="0" borderId="5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3" xfId="0" applyFont="1" applyBorder="1" applyProtection="1"/>
    <xf numFmtId="0" fontId="2" fillId="0" borderId="0" xfId="0" applyFont="1" applyFill="1" applyProtection="1"/>
    <xf numFmtId="0" fontId="1" fillId="0" borderId="39" xfId="0" applyFont="1" applyBorder="1" applyProtection="1"/>
    <xf numFmtId="0" fontId="1" fillId="0" borderId="24" xfId="0" applyFont="1" applyBorder="1" applyProtection="1"/>
    <xf numFmtId="0" fontId="1" fillId="0" borderId="23" xfId="0" applyFont="1" applyBorder="1" applyAlignment="1" applyProtection="1">
      <alignment horizontal="center"/>
    </xf>
    <xf numFmtId="0" fontId="1" fillId="0" borderId="42" xfId="0" applyFont="1" applyBorder="1" applyProtection="1"/>
    <xf numFmtId="0" fontId="2" fillId="0" borderId="13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7" fontId="1" fillId="0" borderId="0" xfId="0" applyNumberFormat="1" applyFont="1" applyBorder="1" applyProtection="1"/>
    <xf numFmtId="0" fontId="1" fillId="0" borderId="20" xfId="0" applyFont="1" applyBorder="1" applyProtection="1"/>
    <xf numFmtId="0" fontId="1" fillId="0" borderId="21" xfId="0" applyFont="1" applyBorder="1" applyProtection="1"/>
    <xf numFmtId="175" fontId="1" fillId="0" borderId="16" xfId="0" applyNumberFormat="1" applyFont="1" applyBorder="1" applyProtection="1"/>
    <xf numFmtId="0" fontId="1" fillId="0" borderId="34" xfId="0" applyFont="1" applyBorder="1" applyProtection="1"/>
    <xf numFmtId="0" fontId="1" fillId="0" borderId="60" xfId="0" applyFont="1" applyBorder="1" applyProtection="1"/>
    <xf numFmtId="0" fontId="1" fillId="0" borderId="35" xfId="0" applyFont="1" applyBorder="1" applyProtection="1"/>
    <xf numFmtId="7" fontId="2" fillId="0" borderId="0" xfId="0" applyNumberFormat="1" applyFont="1" applyBorder="1" applyProtection="1"/>
    <xf numFmtId="175" fontId="2" fillId="0" borderId="16" xfId="0" applyNumberFormat="1" applyFont="1" applyBorder="1" applyProtection="1"/>
    <xf numFmtId="174" fontId="1" fillId="0" borderId="0" xfId="0" applyNumberFormat="1" applyFont="1" applyProtection="1"/>
    <xf numFmtId="44" fontId="1" fillId="0" borderId="0" xfId="0" applyNumberFormat="1" applyFont="1" applyBorder="1" applyProtection="1"/>
    <xf numFmtId="0" fontId="1" fillId="0" borderId="1" xfId="0" applyFont="1" applyBorder="1" applyProtection="1"/>
    <xf numFmtId="3" fontId="2" fillId="3" borderId="0" xfId="0" applyNumberFormat="1" applyFont="1" applyFill="1" applyProtection="1"/>
    <xf numFmtId="3" fontId="1" fillId="3" borderId="0" xfId="0" applyNumberFormat="1" applyFont="1" applyFill="1" applyProtection="1"/>
    <xf numFmtId="3" fontId="1" fillId="3" borderId="0" xfId="0" applyNumberFormat="1" applyFont="1" applyFill="1" applyAlignment="1" applyProtection="1">
      <alignment horizontal="left"/>
    </xf>
    <xf numFmtId="3" fontId="2" fillId="0" borderId="0" xfId="0" applyNumberFormat="1" applyFont="1" applyProtection="1"/>
    <xf numFmtId="3" fontId="1" fillId="0" borderId="0" xfId="0" applyNumberFormat="1" applyFont="1" applyProtection="1"/>
    <xf numFmtId="3" fontId="1" fillId="0" borderId="0" xfId="0" applyNumberFormat="1" applyFont="1" applyAlignment="1" applyProtection="1">
      <alignment horizontal="left"/>
    </xf>
    <xf numFmtId="3" fontId="1" fillId="0" borderId="12" xfId="0" applyNumberFormat="1" applyFont="1" applyBorder="1" applyAlignment="1" applyProtection="1">
      <alignment horizontal="center"/>
    </xf>
    <xf numFmtId="3" fontId="1" fillId="0" borderId="0" xfId="0" applyNumberFormat="1" applyFont="1" applyBorder="1" applyProtection="1"/>
    <xf numFmtId="172" fontId="1" fillId="0" borderId="5" xfId="0" applyNumberFormat="1" applyFont="1" applyBorder="1" applyAlignment="1" applyProtection="1">
      <alignment horizontal="right"/>
    </xf>
    <xf numFmtId="172" fontId="4" fillId="0" borderId="5" xfId="0" applyNumberFormat="1" applyFont="1" applyBorder="1" applyAlignment="1" applyProtection="1">
      <alignment horizontal="right"/>
    </xf>
    <xf numFmtId="0" fontId="1" fillId="0" borderId="12" xfId="0" applyFont="1" applyBorder="1" applyProtection="1"/>
    <xf numFmtId="3" fontId="1" fillId="0" borderId="11" xfId="0" applyNumberFormat="1" applyFont="1" applyBorder="1" applyAlignment="1" applyProtection="1">
      <alignment horizontal="center"/>
    </xf>
    <xf numFmtId="0" fontId="1" fillId="0" borderId="11" xfId="0" applyFont="1" applyBorder="1" applyProtection="1"/>
    <xf numFmtId="3" fontId="1" fillId="0" borderId="15" xfId="0" applyNumberFormat="1" applyFont="1" applyBorder="1" applyProtection="1"/>
    <xf numFmtId="0" fontId="4" fillId="0" borderId="12" xfId="0" applyFont="1" applyBorder="1" applyAlignment="1" applyProtection="1">
      <alignment horizontal="center"/>
    </xf>
    <xf numFmtId="3" fontId="1" fillId="0" borderId="9" xfId="0" applyNumberFormat="1" applyFont="1" applyBorder="1" applyProtection="1"/>
    <xf numFmtId="172" fontId="4" fillId="0" borderId="10" xfId="0" applyNumberFormat="1" applyFont="1" applyBorder="1" applyAlignment="1" applyProtection="1">
      <alignment horizontal="right"/>
    </xf>
    <xf numFmtId="3" fontId="1" fillId="0" borderId="13" xfId="0" applyNumberFormat="1" applyFont="1" applyBorder="1" applyProtection="1"/>
    <xf numFmtId="0" fontId="1" fillId="0" borderId="0" xfId="0" applyFont="1" applyBorder="1" applyAlignment="1" applyProtection="1">
      <alignment horizontal="center"/>
    </xf>
    <xf numFmtId="9" fontId="1" fillId="0" borderId="0" xfId="0" applyNumberFormat="1" applyFont="1" applyBorder="1" applyAlignment="1" applyProtection="1">
      <alignment horizontal="right"/>
    </xf>
    <xf numFmtId="173" fontId="1" fillId="0" borderId="0" xfId="0" applyNumberFormat="1" applyFont="1" applyBorder="1" applyProtection="1"/>
    <xf numFmtId="0" fontId="16" fillId="0" borderId="0" xfId="0" applyFont="1" applyFill="1" applyBorder="1" applyProtection="1"/>
    <xf numFmtId="3" fontId="17" fillId="0" borderId="0" xfId="0" applyNumberFormat="1" applyFont="1" applyFill="1" applyBorder="1" applyProtection="1"/>
    <xf numFmtId="3" fontId="16" fillId="0" borderId="0" xfId="0" applyNumberFormat="1" applyFont="1" applyFill="1" applyBorder="1" applyProtection="1"/>
    <xf numFmtId="173" fontId="16" fillId="0" borderId="0" xfId="0" applyNumberFormat="1" applyFont="1" applyFill="1" applyBorder="1" applyProtection="1"/>
    <xf numFmtId="173" fontId="17" fillId="0" borderId="0" xfId="0" applyNumberFormat="1" applyFont="1" applyFill="1" applyBorder="1" applyProtection="1"/>
    <xf numFmtId="170" fontId="16" fillId="0" borderId="0" xfId="0" applyNumberFormat="1" applyFont="1" applyFill="1" applyBorder="1" applyProtection="1"/>
    <xf numFmtId="9" fontId="16" fillId="0" borderId="0" xfId="0" applyNumberFormat="1" applyFont="1" applyFill="1" applyBorder="1" applyAlignment="1" applyProtection="1">
      <alignment horizontal="center"/>
    </xf>
    <xf numFmtId="4" fontId="16" fillId="0" borderId="0" xfId="0" applyNumberFormat="1" applyFont="1" applyFill="1" applyBorder="1" applyProtection="1"/>
    <xf numFmtId="49" fontId="16" fillId="0" borderId="0" xfId="0" applyNumberFormat="1" applyFont="1" applyFill="1" applyBorder="1" applyProtection="1"/>
    <xf numFmtId="3" fontId="16" fillId="0" borderId="0" xfId="0" applyNumberFormat="1" applyFont="1" applyFill="1" applyBorder="1" applyAlignment="1" applyProtection="1"/>
    <xf numFmtId="3" fontId="16" fillId="0" borderId="0" xfId="0" applyNumberFormat="1" applyFont="1" applyFill="1" applyBorder="1" applyAlignment="1" applyProtection="1">
      <alignment horizontal="center"/>
    </xf>
    <xf numFmtId="3" fontId="19" fillId="0" borderId="0" xfId="0" applyNumberFormat="1" applyFont="1" applyFill="1" applyBorder="1" applyProtection="1"/>
    <xf numFmtId="3" fontId="20" fillId="0" borderId="0" xfId="0" applyNumberFormat="1" applyFont="1" applyFill="1" applyBorder="1" applyProtection="1"/>
    <xf numFmtId="0" fontId="20" fillId="0" borderId="0" xfId="0" applyFont="1" applyFill="1" applyBorder="1" applyProtection="1"/>
    <xf numFmtId="173" fontId="19" fillId="0" borderId="0" xfId="0" applyNumberFormat="1" applyFont="1" applyFill="1" applyBorder="1" applyProtection="1"/>
    <xf numFmtId="170" fontId="20" fillId="0" borderId="0" xfId="0" applyNumberFormat="1" applyFont="1" applyFill="1" applyBorder="1" applyProtection="1"/>
    <xf numFmtId="170" fontId="17" fillId="0" borderId="0" xfId="0" applyNumberFormat="1" applyFont="1" applyFill="1" applyBorder="1" applyProtection="1"/>
    <xf numFmtId="0" fontId="1" fillId="0" borderId="4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14" fontId="2" fillId="0" borderId="5" xfId="0" applyNumberFormat="1" applyFont="1" applyBorder="1" applyAlignment="1" applyProtection="1">
      <protection locked="0"/>
    </xf>
    <xf numFmtId="0" fontId="1" fillId="0" borderId="5" xfId="0" applyFont="1" applyBorder="1" applyAlignment="1" applyProtection="1">
      <protection locked="0"/>
    </xf>
    <xf numFmtId="0" fontId="1" fillId="0" borderId="16" xfId="0" applyFont="1" applyBorder="1" applyProtection="1"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44" fontId="1" fillId="0" borderId="7" xfId="0" applyNumberFormat="1" applyFont="1" applyFill="1" applyBorder="1" applyAlignment="1" applyProtection="1">
      <protection locked="0"/>
    </xf>
    <xf numFmtId="44" fontId="1" fillId="0" borderId="11" xfId="0" applyNumberFormat="1" applyFont="1" applyFill="1" applyBorder="1" applyAlignment="1" applyProtection="1">
      <protection locked="0"/>
    </xf>
    <xf numFmtId="0" fontId="1" fillId="0" borderId="14" xfId="0" applyFont="1" applyBorder="1" applyAlignment="1" applyProtection="1">
      <alignment horizontal="center" vertical="center"/>
    </xf>
    <xf numFmtId="176" fontId="9" fillId="0" borderId="14" xfId="0" applyNumberFormat="1" applyFont="1" applyBorder="1" applyProtection="1"/>
    <xf numFmtId="10" fontId="9" fillId="0" borderId="16" xfId="0" applyNumberFormat="1" applyFont="1" applyBorder="1" applyAlignment="1" applyProtection="1">
      <alignment horizontal="right"/>
    </xf>
    <xf numFmtId="176" fontId="7" fillId="0" borderId="16" xfId="0" applyNumberFormat="1" applyFont="1" applyBorder="1" applyAlignment="1" applyProtection="1">
      <alignment horizontal="right"/>
      <protection locked="0"/>
    </xf>
    <xf numFmtId="172" fontId="9" fillId="0" borderId="11" xfId="0" applyNumberFormat="1" applyFont="1" applyFill="1" applyBorder="1" applyProtection="1"/>
    <xf numFmtId="172" fontId="9" fillId="0" borderId="14" xfId="0" applyNumberFormat="1" applyFont="1" applyBorder="1" applyProtection="1"/>
    <xf numFmtId="169" fontId="1" fillId="2" borderId="27" xfId="0" applyNumberFormat="1" applyFont="1" applyFill="1" applyBorder="1" applyAlignment="1" applyProtection="1">
      <alignment horizontal="center"/>
      <protection locked="0"/>
    </xf>
    <xf numFmtId="169" fontId="1" fillId="2" borderId="28" xfId="0" applyNumberFormat="1" applyFont="1" applyFill="1" applyBorder="1" applyAlignment="1" applyProtection="1">
      <alignment horizontal="center"/>
      <protection locked="0"/>
    </xf>
    <xf numFmtId="1" fontId="15" fillId="4" borderId="41" xfId="0" applyNumberFormat="1" applyFont="1" applyFill="1" applyBorder="1" applyAlignment="1">
      <alignment horizontal="center"/>
    </xf>
    <xf numFmtId="177" fontId="15" fillId="4" borderId="27" xfId="0" applyNumberFormat="1" applyFont="1" applyFill="1" applyBorder="1"/>
    <xf numFmtId="177" fontId="15" fillId="4" borderId="51" xfId="0" applyNumberFormat="1" applyFont="1" applyFill="1" applyBorder="1"/>
    <xf numFmtId="1" fontId="15" fillId="4" borderId="56" xfId="0" applyNumberFormat="1" applyFont="1" applyFill="1" applyBorder="1" applyAlignment="1">
      <alignment horizontal="center"/>
    </xf>
    <xf numFmtId="177" fontId="15" fillId="4" borderId="4" xfId="0" applyNumberFormat="1" applyFont="1" applyFill="1" applyBorder="1" applyProtection="1"/>
    <xf numFmtId="177" fontId="15" fillId="4" borderId="47" xfId="0" applyNumberFormat="1" applyFont="1" applyFill="1" applyBorder="1" applyProtection="1"/>
    <xf numFmtId="177" fontId="15" fillId="4" borderId="28" xfId="0" applyNumberFormat="1" applyFont="1" applyFill="1" applyBorder="1" applyProtection="1"/>
    <xf numFmtId="177" fontId="15" fillId="4" borderId="52" xfId="0" applyNumberFormat="1" applyFont="1" applyFill="1" applyBorder="1" applyProtection="1"/>
    <xf numFmtId="177" fontId="15" fillId="4" borderId="0" xfId="0" applyNumberFormat="1" applyFont="1" applyFill="1" applyBorder="1" applyProtection="1"/>
    <xf numFmtId="177" fontId="15" fillId="4" borderId="48" xfId="0" applyNumberFormat="1" applyFont="1" applyFill="1" applyBorder="1" applyProtection="1"/>
    <xf numFmtId="177" fontId="15" fillId="4" borderId="8" xfId="0" applyNumberFormat="1" applyFont="1" applyFill="1" applyBorder="1"/>
    <xf numFmtId="177" fontId="15" fillId="4" borderId="53" xfId="0" applyNumberFormat="1" applyFont="1" applyFill="1" applyBorder="1"/>
    <xf numFmtId="177" fontId="15" fillId="4" borderId="5" xfId="0" applyNumberFormat="1" applyFont="1" applyFill="1" applyBorder="1" applyProtection="1"/>
    <xf numFmtId="177" fontId="15" fillId="4" borderId="62" xfId="0" applyNumberFormat="1" applyFont="1" applyFill="1" applyBorder="1" applyProtection="1"/>
    <xf numFmtId="177" fontId="15" fillId="4" borderId="27" xfId="1" applyNumberFormat="1" applyFont="1" applyFill="1" applyBorder="1"/>
    <xf numFmtId="177" fontId="15" fillId="4" borderId="51" xfId="1" applyNumberFormat="1" applyFont="1" applyFill="1" applyBorder="1"/>
    <xf numFmtId="177" fontId="15" fillId="4" borderId="4" xfId="1" applyNumberFormat="1" applyFont="1" applyFill="1" applyBorder="1" applyProtection="1"/>
    <xf numFmtId="177" fontId="15" fillId="4" borderId="47" xfId="1" applyNumberFormat="1" applyFont="1" applyFill="1" applyBorder="1" applyProtection="1"/>
    <xf numFmtId="177" fontId="15" fillId="4" borderId="28" xfId="1" applyNumberFormat="1" applyFont="1" applyFill="1" applyBorder="1" applyProtection="1"/>
    <xf numFmtId="177" fontId="15" fillId="4" borderId="52" xfId="1" applyNumberFormat="1" applyFont="1" applyFill="1" applyBorder="1" applyProtection="1"/>
    <xf numFmtId="177" fontId="15" fillId="4" borderId="29" xfId="0" applyNumberFormat="1" applyFont="1" applyFill="1" applyBorder="1"/>
    <xf numFmtId="177" fontId="15" fillId="4" borderId="4" xfId="0" applyNumberFormat="1" applyFont="1" applyFill="1" applyBorder="1"/>
    <xf numFmtId="177" fontId="15" fillId="4" borderId="47" xfId="0" applyNumberFormat="1" applyFont="1" applyFill="1" applyBorder="1"/>
    <xf numFmtId="177" fontId="15" fillId="4" borderId="32" xfId="0" applyNumberFormat="1" applyFont="1" applyFill="1" applyBorder="1"/>
    <xf numFmtId="177" fontId="15" fillId="4" borderId="31" xfId="0" applyNumberFormat="1" applyFont="1" applyFill="1" applyBorder="1" applyProtection="1"/>
    <xf numFmtId="1" fontId="15" fillId="4" borderId="55" xfId="0" applyNumberFormat="1" applyFont="1" applyFill="1" applyBorder="1" applyAlignment="1">
      <alignment horizontal="center"/>
    </xf>
    <xf numFmtId="0" fontId="16" fillId="5" borderId="0" xfId="0" applyFont="1" applyFill="1" applyProtection="1"/>
    <xf numFmtId="49" fontId="2" fillId="0" borderId="29" xfId="0" applyNumberFormat="1" applyFont="1" applyBorder="1" applyAlignment="1" applyProtection="1">
      <alignment horizontal="left" indent="1"/>
    </xf>
    <xf numFmtId="0" fontId="2" fillId="0" borderId="30" xfId="0" applyFont="1" applyBorder="1" applyProtection="1"/>
    <xf numFmtId="169" fontId="1" fillId="0" borderId="27" xfId="0" applyNumberFormat="1" applyFont="1" applyFill="1" applyBorder="1" applyAlignment="1" applyProtection="1">
      <alignment horizontal="center"/>
      <protection locked="0"/>
    </xf>
    <xf numFmtId="169" fontId="1" fillId="0" borderId="28" xfId="0" applyNumberFormat="1" applyFont="1" applyFill="1" applyBorder="1" applyAlignment="1" applyProtection="1">
      <alignment horizontal="center"/>
      <protection locked="0"/>
    </xf>
    <xf numFmtId="169" fontId="1" fillId="0" borderId="46" xfId="0" applyNumberFormat="1" applyFont="1" applyBorder="1" applyAlignment="1" applyProtection="1">
      <alignment horizontal="center"/>
    </xf>
    <xf numFmtId="169" fontId="1" fillId="0" borderId="45" xfId="0" applyNumberFormat="1" applyFont="1" applyBorder="1" applyAlignment="1" applyProtection="1">
      <alignment horizontal="center"/>
    </xf>
    <xf numFmtId="169" fontId="2" fillId="2" borderId="44" xfId="0" applyNumberFormat="1" applyFont="1" applyFill="1" applyBorder="1" applyAlignment="1" applyProtection="1">
      <alignment horizontal="center"/>
      <protection locked="0"/>
    </xf>
    <xf numFmtId="169" fontId="2" fillId="2" borderId="45" xfId="0" applyNumberFormat="1" applyFont="1" applyFill="1" applyBorder="1" applyAlignment="1" applyProtection="1">
      <alignment horizontal="center"/>
      <protection locked="0"/>
    </xf>
    <xf numFmtId="169" fontId="1" fillId="2" borderId="27" xfId="0" applyNumberFormat="1" applyFont="1" applyFill="1" applyBorder="1" applyAlignment="1" applyProtection="1">
      <alignment horizontal="center"/>
      <protection locked="0"/>
    </xf>
    <xf numFmtId="169" fontId="1" fillId="2" borderId="28" xfId="0" applyNumberFormat="1" applyFont="1" applyFill="1" applyBorder="1" applyAlignment="1" applyProtection="1">
      <alignment horizontal="center"/>
      <protection locked="0"/>
    </xf>
    <xf numFmtId="169" fontId="1" fillId="2" borderId="36" xfId="0" applyNumberFormat="1" applyFont="1" applyFill="1" applyBorder="1" applyAlignment="1" applyProtection="1">
      <alignment horizontal="center"/>
      <protection locked="0"/>
    </xf>
    <xf numFmtId="169" fontId="1" fillId="2" borderId="38" xfId="0" applyNumberFormat="1" applyFont="1" applyFill="1" applyBorder="1" applyAlignment="1" applyProtection="1">
      <alignment horizontal="center"/>
      <protection locked="0"/>
    </xf>
    <xf numFmtId="169" fontId="1" fillId="2" borderId="29" xfId="0" applyNumberFormat="1" applyFont="1" applyFill="1" applyBorder="1" applyAlignment="1" applyProtection="1">
      <alignment horizontal="center"/>
      <protection locked="0"/>
    </xf>
    <xf numFmtId="169" fontId="1" fillId="2" borderId="31" xfId="0" applyNumberFormat="1" applyFont="1" applyFill="1" applyBorder="1" applyAlignment="1" applyProtection="1">
      <alignment horizontal="center"/>
      <protection locked="0"/>
    </xf>
    <xf numFmtId="168" fontId="2" fillId="3" borderId="41" xfId="0" applyNumberFormat="1" applyFont="1" applyFill="1" applyBorder="1" applyAlignment="1" applyProtection="1">
      <alignment horizontal="center" vertical="center"/>
    </xf>
    <xf numFmtId="168" fontId="2" fillId="3" borderId="55" xfId="0" applyNumberFormat="1" applyFont="1" applyFill="1" applyBorder="1" applyAlignment="1" applyProtection="1">
      <alignment horizontal="center" vertical="center"/>
    </xf>
    <xf numFmtId="169" fontId="1" fillId="0" borderId="41" xfId="0" applyNumberFormat="1" applyFont="1" applyFill="1" applyBorder="1" applyAlignment="1" applyProtection="1">
      <alignment horizontal="center"/>
      <protection locked="0"/>
    </xf>
    <xf numFmtId="169" fontId="1" fillId="0" borderId="55" xfId="0" applyNumberFormat="1" applyFont="1" applyFill="1" applyBorder="1" applyAlignment="1" applyProtection="1">
      <alignment horizontal="center"/>
      <protection locked="0"/>
    </xf>
    <xf numFmtId="169" fontId="1" fillId="2" borderId="61" xfId="0" applyNumberFormat="1" applyFont="1" applyFill="1" applyBorder="1" applyAlignment="1" applyProtection="1">
      <alignment horizontal="center"/>
      <protection locked="0"/>
    </xf>
    <xf numFmtId="169" fontId="1" fillId="2" borderId="43" xfId="0" applyNumberFormat="1" applyFont="1" applyFill="1" applyBorder="1" applyAlignment="1" applyProtection="1">
      <alignment horizontal="center"/>
      <protection locked="0"/>
    </xf>
    <xf numFmtId="3" fontId="1" fillId="0" borderId="13" xfId="0" applyNumberFormat="1" applyFont="1" applyBorder="1" applyAlignment="1" applyProtection="1">
      <alignment horizontal="left"/>
      <protection locked="0"/>
    </xf>
    <xf numFmtId="3" fontId="1" fillId="0" borderId="14" xfId="0" applyNumberFormat="1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</xf>
    <xf numFmtId="0" fontId="1" fillId="0" borderId="15" xfId="0" applyFont="1" applyBorder="1" applyAlignment="1" applyProtection="1">
      <alignment horizontal="left"/>
    </xf>
    <xf numFmtId="0" fontId="1" fillId="0" borderId="14" xfId="0" applyFont="1" applyBorder="1" applyAlignment="1" applyProtection="1">
      <alignment horizontal="left"/>
    </xf>
    <xf numFmtId="9" fontId="1" fillId="0" borderId="15" xfId="0" applyNumberFormat="1" applyFont="1" applyBorder="1" applyAlignment="1" applyProtection="1">
      <alignment horizontal="left"/>
    </xf>
    <xf numFmtId="9" fontId="1" fillId="0" borderId="14" xfId="0" applyNumberFormat="1" applyFont="1" applyBorder="1" applyAlignment="1" applyProtection="1">
      <alignment horizontal="left"/>
    </xf>
    <xf numFmtId="3" fontId="2" fillId="0" borderId="13" xfId="0" applyNumberFormat="1" applyFont="1" applyBorder="1" applyAlignment="1" applyProtection="1">
      <alignment horizontal="left"/>
    </xf>
    <xf numFmtId="3" fontId="2" fillId="0" borderId="15" xfId="0" applyNumberFormat="1" applyFont="1" applyBorder="1" applyAlignment="1" applyProtection="1">
      <alignment horizontal="left"/>
    </xf>
    <xf numFmtId="3" fontId="2" fillId="0" borderId="14" xfId="0" applyNumberFormat="1" applyFont="1" applyBorder="1" applyAlignment="1" applyProtection="1">
      <alignment horizontal="left"/>
    </xf>
    <xf numFmtId="3" fontId="1" fillId="2" borderId="1" xfId="0" applyNumberFormat="1" applyFont="1" applyFill="1" applyBorder="1" applyAlignment="1" applyProtection="1">
      <alignment horizontal="center" vertical="center" wrapText="1"/>
    </xf>
    <xf numFmtId="3" fontId="1" fillId="2" borderId="3" xfId="0" applyNumberFormat="1" applyFont="1" applyFill="1" applyBorder="1" applyAlignment="1" applyProtection="1">
      <alignment horizontal="center" vertical="center" wrapText="1"/>
    </xf>
    <xf numFmtId="3" fontId="1" fillId="2" borderId="4" xfId="0" applyNumberFormat="1" applyFont="1" applyFill="1" applyBorder="1" applyAlignment="1" applyProtection="1">
      <alignment horizontal="center" vertical="center" wrapText="1"/>
    </xf>
    <xf numFmtId="3" fontId="1" fillId="2" borderId="5" xfId="0" applyNumberFormat="1" applyFont="1" applyFill="1" applyBorder="1" applyAlignment="1" applyProtection="1">
      <alignment horizontal="center" vertical="center" wrapText="1"/>
    </xf>
    <xf numFmtId="3" fontId="1" fillId="2" borderId="6" xfId="0" applyNumberFormat="1" applyFont="1" applyFill="1" applyBorder="1" applyAlignment="1" applyProtection="1">
      <alignment horizontal="center" vertical="center" wrapText="1"/>
    </xf>
    <xf numFmtId="3" fontId="1" fillId="2" borderId="10" xfId="0" applyNumberFormat="1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top" wrapText="1"/>
    </xf>
    <xf numFmtId="0" fontId="1" fillId="2" borderId="12" xfId="0" applyFont="1" applyFill="1" applyBorder="1" applyAlignment="1" applyProtection="1">
      <alignment horizontal="center" vertical="top" wrapText="1"/>
    </xf>
    <xf numFmtId="0" fontId="1" fillId="2" borderId="11" xfId="0" applyFont="1" applyFill="1" applyBorder="1" applyAlignment="1" applyProtection="1">
      <alignment horizontal="center" vertical="top" wrapText="1"/>
    </xf>
    <xf numFmtId="0" fontId="1" fillId="2" borderId="4" xfId="0" applyFont="1" applyFill="1" applyBorder="1" applyAlignment="1" applyProtection="1">
      <alignment horizontal="center" vertical="top" wrapText="1"/>
    </xf>
    <xf numFmtId="0" fontId="1" fillId="2" borderId="6" xfId="0" applyFont="1" applyFill="1" applyBorder="1" applyAlignment="1" applyProtection="1">
      <alignment horizontal="center" vertical="top" wrapText="1"/>
    </xf>
    <xf numFmtId="3" fontId="1" fillId="2" borderId="7" xfId="0" applyNumberFormat="1" applyFont="1" applyFill="1" applyBorder="1" applyAlignment="1" applyProtection="1">
      <alignment horizontal="center" vertical="center" wrapText="1"/>
    </xf>
    <xf numFmtId="3" fontId="1" fillId="2" borderId="12" xfId="0" applyNumberFormat="1" applyFont="1" applyFill="1" applyBorder="1" applyAlignment="1" applyProtection="1">
      <alignment horizontal="center" vertical="center" wrapText="1"/>
    </xf>
    <xf numFmtId="3" fontId="1" fillId="2" borderId="11" xfId="0" applyNumberFormat="1" applyFont="1" applyFill="1" applyBorder="1" applyAlignment="1" applyProtection="1">
      <alignment horizontal="center" vertical="center" wrapText="1"/>
    </xf>
    <xf numFmtId="3" fontId="1" fillId="2" borderId="1" xfId="0" applyNumberFormat="1" applyFont="1" applyFill="1" applyBorder="1" applyAlignment="1" applyProtection="1">
      <alignment horizontal="center" vertical="top"/>
    </xf>
    <xf numFmtId="3" fontId="1" fillId="2" borderId="3" xfId="0" applyNumberFormat="1" applyFont="1" applyFill="1" applyBorder="1" applyAlignment="1" applyProtection="1">
      <alignment horizontal="center" vertical="top"/>
    </xf>
    <xf numFmtId="3" fontId="1" fillId="2" borderId="4" xfId="0" applyNumberFormat="1" applyFont="1" applyFill="1" applyBorder="1" applyAlignment="1" applyProtection="1">
      <alignment horizontal="center" vertical="top"/>
    </xf>
    <xf numFmtId="3" fontId="1" fillId="2" borderId="5" xfId="0" applyNumberFormat="1" applyFont="1" applyFill="1" applyBorder="1" applyAlignment="1" applyProtection="1">
      <alignment horizontal="center" vertical="top"/>
    </xf>
    <xf numFmtId="3" fontId="1" fillId="2" borderId="6" xfId="0" applyNumberFormat="1" applyFont="1" applyFill="1" applyBorder="1" applyAlignment="1" applyProtection="1">
      <alignment horizontal="center" vertical="top"/>
    </xf>
    <xf numFmtId="3" fontId="1" fillId="2" borderId="10" xfId="0" applyNumberFormat="1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horizontal="center" vertical="top" wrapText="1"/>
    </xf>
    <xf numFmtId="0" fontId="1" fillId="3" borderId="3" xfId="0" applyFont="1" applyFill="1" applyBorder="1" applyAlignment="1" applyProtection="1">
      <alignment horizontal="center" vertical="top" wrapText="1"/>
    </xf>
    <xf numFmtId="0" fontId="1" fillId="3" borderId="4" xfId="0" applyFont="1" applyFill="1" applyBorder="1" applyAlignment="1" applyProtection="1">
      <alignment horizontal="center" vertical="top" wrapText="1"/>
    </xf>
    <xf numFmtId="0" fontId="1" fillId="3" borderId="5" xfId="0" applyFont="1" applyFill="1" applyBorder="1" applyAlignment="1" applyProtection="1">
      <alignment horizontal="center" vertical="top" wrapText="1"/>
    </xf>
    <xf numFmtId="0" fontId="1" fillId="3" borderId="6" xfId="0" applyFont="1" applyFill="1" applyBorder="1" applyAlignment="1" applyProtection="1">
      <alignment horizontal="center" vertical="top" wrapText="1"/>
    </xf>
    <xf numFmtId="0" fontId="1" fillId="3" borderId="10" xfId="0" applyFont="1" applyFill="1" applyBorder="1" applyAlignment="1" applyProtection="1">
      <alignment horizontal="center" vertical="top" wrapText="1"/>
    </xf>
    <xf numFmtId="0" fontId="1" fillId="0" borderId="34" xfId="0" applyFont="1" applyBorder="1" applyAlignment="1" applyProtection="1">
      <alignment horizontal="center"/>
    </xf>
    <xf numFmtId="0" fontId="1" fillId="0" borderId="35" xfId="0" applyFont="1" applyBorder="1" applyAlignment="1" applyProtection="1">
      <alignment horizontal="center"/>
    </xf>
    <xf numFmtId="0" fontId="1" fillId="0" borderId="22" xfId="0" applyFont="1" applyBorder="1" applyAlignment="1" applyProtection="1">
      <alignment horizontal="center"/>
    </xf>
    <xf numFmtId="0" fontId="1" fillId="0" borderId="24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/>
    </xf>
    <xf numFmtId="3" fontId="1" fillId="2" borderId="7" xfId="0" applyNumberFormat="1" applyFont="1" applyFill="1" applyBorder="1" applyAlignment="1" applyProtection="1">
      <alignment horizontal="center" vertical="top"/>
    </xf>
    <xf numFmtId="3" fontId="1" fillId="2" borderId="12" xfId="0" applyNumberFormat="1" applyFont="1" applyFill="1" applyBorder="1" applyAlignment="1" applyProtection="1">
      <alignment horizontal="center" vertical="top"/>
    </xf>
    <xf numFmtId="3" fontId="1" fillId="2" borderId="11" xfId="0" applyNumberFormat="1" applyFont="1" applyFill="1" applyBorder="1" applyAlignment="1" applyProtection="1">
      <alignment horizontal="center" vertical="top"/>
    </xf>
    <xf numFmtId="3" fontId="1" fillId="2" borderId="7" xfId="0" applyNumberFormat="1" applyFont="1" applyFill="1" applyBorder="1" applyAlignment="1" applyProtection="1">
      <alignment horizontal="center" vertical="top" wrapText="1"/>
    </xf>
    <xf numFmtId="3" fontId="1" fillId="2" borderId="12" xfId="0" applyNumberFormat="1" applyFont="1" applyFill="1" applyBorder="1" applyAlignment="1" applyProtection="1">
      <alignment horizontal="center" vertical="top" wrapText="1"/>
    </xf>
    <xf numFmtId="3" fontId="1" fillId="2" borderId="11" xfId="0" applyNumberFormat="1" applyFont="1" applyFill="1" applyBorder="1" applyAlignment="1" applyProtection="1">
      <alignment horizontal="center" vertical="top" wrapText="1"/>
    </xf>
    <xf numFmtId="3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5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1" fillId="0" borderId="6" xfId="0" applyNumberFormat="1" applyFont="1" applyBorder="1" applyAlignment="1" applyProtection="1">
      <alignment horizontal="left"/>
      <protection locked="0"/>
    </xf>
    <xf numFmtId="49" fontId="1" fillId="0" borderId="9" xfId="0" applyNumberFormat="1" applyFont="1" applyBorder="1" applyAlignment="1" applyProtection="1">
      <alignment horizontal="left"/>
      <protection locked="0"/>
    </xf>
    <xf numFmtId="49" fontId="1" fillId="0" borderId="10" xfId="0" applyNumberFormat="1" applyFont="1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49" fontId="1" fillId="0" borderId="2" xfId="0" applyNumberFormat="1" applyFont="1" applyBorder="1" applyAlignment="1" applyProtection="1">
      <alignment horizontal="left"/>
      <protection locked="0"/>
    </xf>
    <xf numFmtId="49" fontId="1" fillId="0" borderId="3" xfId="0" applyNumberFormat="1" applyFont="1" applyBorder="1" applyAlignment="1" applyProtection="1">
      <alignment horizontal="left"/>
      <protection locked="0"/>
    </xf>
    <xf numFmtId="3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0" fontId="15" fillId="0" borderId="56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37" fontId="11" fillId="0" borderId="16" xfId="0" applyNumberFormat="1" applyFont="1" applyBorder="1" applyAlignment="1" applyProtection="1">
      <alignment horizontal="center"/>
    </xf>
    <xf numFmtId="37" fontId="11" fillId="0" borderId="16" xfId="0" applyNumberFormat="1" applyFont="1" applyBorder="1" applyAlignment="1" applyProtection="1">
      <alignment horizontal="center" wrapText="1"/>
    </xf>
  </cellXfs>
  <cellStyles count="4">
    <cellStyle name="Komma" xfId="3" builtinId="3"/>
    <cellStyle name="Prozent 2" xfId="2" xr:uid="{00000000-0005-0000-0000-000001000000}"/>
    <cellStyle name="Standard" xfId="0" builtinId="0"/>
    <cellStyle name="Standard 2" xfId="1" xr:uid="{00000000-0005-0000-0000-000003000000}"/>
  </cellStyles>
  <dxfs count="3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0033CC"/>
      <color rgb="FF00BC00"/>
      <color rgb="FF008000"/>
      <color rgb="FF00B3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6"/>
  <sheetViews>
    <sheetView showGridLines="0" tabSelected="1" showRuler="0" view="pageBreakPreview" topLeftCell="A37" zoomScale="85" zoomScaleNormal="75" zoomScaleSheetLayoutView="85" zoomScalePageLayoutView="70" workbookViewId="0">
      <selection activeCell="P56" sqref="P56"/>
    </sheetView>
  </sheetViews>
  <sheetFormatPr baseColWidth="10" defaultColWidth="11.42578125" defaultRowHeight="18.75"/>
  <cols>
    <col min="1" max="1" width="7.140625" style="1" customWidth="1"/>
    <col min="2" max="2" width="6.85546875" style="1" customWidth="1"/>
    <col min="3" max="3" width="35.28515625" style="2" customWidth="1"/>
    <col min="4" max="4" width="24.85546875" style="1" customWidth="1"/>
    <col min="5" max="6" width="25" style="3" customWidth="1"/>
    <col min="7" max="7" width="25.140625" style="3" customWidth="1"/>
    <col min="8" max="8" width="29.85546875" style="1" customWidth="1"/>
    <col min="9" max="10" width="4.28515625" style="1" customWidth="1"/>
    <col min="11" max="11" width="6.5703125" style="1" customWidth="1"/>
    <col min="12" max="16" width="4.28515625" style="1" customWidth="1"/>
    <col min="17" max="17" width="6.5703125" style="1" customWidth="1"/>
    <col min="18" max="22" width="4.28515625" style="1" customWidth="1"/>
    <col min="23" max="23" width="6.5703125" style="1" customWidth="1"/>
    <col min="24" max="24" width="29.28515625" style="1" customWidth="1"/>
    <col min="25" max="16384" width="11.42578125" style="1"/>
  </cols>
  <sheetData>
    <row r="1" spans="1:7" s="5" customFormat="1" ht="4.5" customHeight="1">
      <c r="A1" s="27"/>
      <c r="B1" s="28"/>
      <c r="C1" s="29"/>
      <c r="D1" s="29"/>
      <c r="E1" s="30"/>
      <c r="F1" s="29"/>
      <c r="G1" s="55"/>
    </row>
    <row r="2" spans="1:7" s="5" customFormat="1">
      <c r="A2" s="167" t="s">
        <v>0</v>
      </c>
      <c r="B2" s="168"/>
      <c r="C2" s="169" t="str">
        <f>Honorarberechnung!C2</f>
        <v>NAME</v>
      </c>
      <c r="D2" s="170" t="s">
        <v>123</v>
      </c>
      <c r="E2" s="171" t="str">
        <f>Honorarberechnung!F2</f>
        <v>PROJEKTSTEUERUNG</v>
      </c>
      <c r="F2" s="172" t="s">
        <v>130</v>
      </c>
      <c r="G2" s="173">
        <f ca="1">Honorarberechnung!H2</f>
        <v>43817</v>
      </c>
    </row>
    <row r="3" spans="1:7" s="5" customFormat="1">
      <c r="A3" s="167" t="s">
        <v>1</v>
      </c>
      <c r="B3" s="168"/>
      <c r="C3" s="169" t="str">
        <f>Honorarberechnung!C3</f>
        <v>NAME</v>
      </c>
      <c r="D3" s="170" t="s">
        <v>124</v>
      </c>
      <c r="E3" s="171" t="str">
        <f>Honorarberechnung!F3</f>
        <v>NAME</v>
      </c>
      <c r="F3" s="174"/>
      <c r="G3" s="175"/>
    </row>
    <row r="4" spans="1:7" s="5" customFormat="1" ht="4.5" customHeight="1">
      <c r="A4" s="31"/>
      <c r="B4" s="32"/>
      <c r="C4" s="33"/>
      <c r="D4" s="32"/>
      <c r="E4" s="34"/>
      <c r="F4" s="35"/>
      <c r="G4" s="56"/>
    </row>
    <row r="5" spans="1:7" s="5" customFormat="1" ht="21" customHeight="1">
      <c r="A5" s="143" t="s">
        <v>162</v>
      </c>
      <c r="B5" s="6"/>
      <c r="C5" s="6"/>
      <c r="D5" s="144"/>
      <c r="E5" s="144"/>
      <c r="F5" s="6"/>
      <c r="G5" s="145"/>
    </row>
    <row r="6" spans="1:7" s="5" customFormat="1" ht="5.25" customHeight="1">
      <c r="A6" s="143"/>
      <c r="B6" s="6"/>
      <c r="C6" s="6"/>
      <c r="D6" s="144"/>
      <c r="E6" s="144"/>
      <c r="F6" s="6"/>
      <c r="G6" s="145"/>
    </row>
    <row r="7" spans="1:7" s="5" customFormat="1">
      <c r="A7" s="146" t="s">
        <v>126</v>
      </c>
      <c r="B7" s="6"/>
      <c r="C7" s="176" t="s">
        <v>40</v>
      </c>
      <c r="D7" s="144"/>
      <c r="E7" s="144"/>
      <c r="F7" s="6"/>
      <c r="G7" s="145"/>
    </row>
    <row r="8" spans="1:7" s="5" customFormat="1">
      <c r="A8" s="147" t="s">
        <v>129</v>
      </c>
      <c r="B8" s="148"/>
      <c r="C8" s="174" t="s">
        <v>40</v>
      </c>
      <c r="D8" s="4"/>
      <c r="E8" s="4"/>
      <c r="F8" s="4"/>
      <c r="G8" s="149"/>
    </row>
    <row r="9" spans="1:7" s="5" customFormat="1">
      <c r="A9" s="147"/>
      <c r="B9" s="148"/>
      <c r="C9" s="6" t="s">
        <v>168</v>
      </c>
      <c r="D9" s="4"/>
      <c r="E9" s="4"/>
      <c r="F9" s="4"/>
      <c r="G9" s="149"/>
    </row>
    <row r="10" spans="1:7" s="5" customFormat="1" ht="19.5" thickBot="1">
      <c r="A10" s="4"/>
      <c r="B10" s="4"/>
      <c r="C10" s="4"/>
      <c r="D10" s="4"/>
      <c r="E10" s="4"/>
      <c r="F10" s="4"/>
      <c r="G10" s="4"/>
    </row>
    <row r="11" spans="1:7" s="5" customFormat="1" ht="19.5" thickBot="1">
      <c r="A11" s="150" t="s">
        <v>127</v>
      </c>
      <c r="B11" s="151" t="s">
        <v>170</v>
      </c>
      <c r="C11" s="152"/>
      <c r="D11" s="152"/>
      <c r="E11" s="152"/>
      <c r="F11" s="297" t="s">
        <v>161</v>
      </c>
      <c r="G11" s="298"/>
    </row>
    <row r="12" spans="1:7" s="120" customFormat="1" ht="19.5" thickBot="1">
      <c r="A12" s="153" t="s">
        <v>149</v>
      </c>
      <c r="B12" s="154" t="s">
        <v>150</v>
      </c>
      <c r="C12" s="154"/>
      <c r="D12" s="154"/>
      <c r="E12" s="154"/>
      <c r="F12" s="289">
        <f>SUM(F14:G15)</f>
        <v>0</v>
      </c>
      <c r="G12" s="290"/>
    </row>
    <row r="13" spans="1:7" s="5" customFormat="1">
      <c r="A13" s="155" t="s">
        <v>69</v>
      </c>
      <c r="B13" s="156" t="s">
        <v>70</v>
      </c>
      <c r="C13" s="156"/>
      <c r="D13" s="156"/>
      <c r="E13" s="156"/>
      <c r="F13" s="299" t="s">
        <v>128</v>
      </c>
      <c r="G13" s="300"/>
    </row>
    <row r="14" spans="1:7" s="5" customFormat="1">
      <c r="A14" s="157" t="s">
        <v>68</v>
      </c>
      <c r="B14" s="6" t="s">
        <v>71</v>
      </c>
      <c r="C14" s="6"/>
      <c r="D14" s="6"/>
      <c r="E14" s="6"/>
      <c r="F14" s="291"/>
      <c r="G14" s="292"/>
    </row>
    <row r="15" spans="1:7" s="5" customFormat="1" ht="19.5" thickBot="1">
      <c r="A15" s="158" t="s">
        <v>72</v>
      </c>
      <c r="B15" s="159" t="s">
        <v>169</v>
      </c>
      <c r="C15" s="159"/>
      <c r="D15" s="159"/>
      <c r="E15" s="159"/>
      <c r="F15" s="293"/>
      <c r="G15" s="294"/>
    </row>
    <row r="16" spans="1:7" s="120" customFormat="1" ht="19.5" thickBot="1">
      <c r="A16" s="153" t="s">
        <v>151</v>
      </c>
      <c r="B16" s="154" t="s">
        <v>171</v>
      </c>
      <c r="C16" s="154"/>
      <c r="D16" s="154"/>
      <c r="E16" s="154"/>
      <c r="F16" s="289">
        <f>SUM(F17:G21)</f>
        <v>0</v>
      </c>
      <c r="G16" s="290"/>
    </row>
    <row r="17" spans="1:7" s="5" customFormat="1">
      <c r="A17" s="157" t="s">
        <v>73</v>
      </c>
      <c r="B17" s="6" t="s">
        <v>2</v>
      </c>
      <c r="C17" s="6"/>
      <c r="D17" s="6"/>
      <c r="E17" s="6"/>
      <c r="F17" s="301"/>
      <c r="G17" s="302"/>
    </row>
    <row r="18" spans="1:7" s="5" customFormat="1">
      <c r="A18" s="157" t="s">
        <v>147</v>
      </c>
      <c r="B18" s="6" t="s">
        <v>148</v>
      </c>
      <c r="C18" s="6"/>
      <c r="D18" s="6"/>
      <c r="E18" s="6"/>
      <c r="F18" s="291"/>
      <c r="G18" s="292"/>
    </row>
    <row r="19" spans="1:7" s="5" customFormat="1">
      <c r="A19" s="157" t="s">
        <v>74</v>
      </c>
      <c r="B19" s="6" t="s">
        <v>75</v>
      </c>
      <c r="C19" s="6"/>
      <c r="D19" s="6"/>
      <c r="E19" s="6"/>
      <c r="F19" s="291"/>
      <c r="G19" s="292"/>
    </row>
    <row r="20" spans="1:7" s="5" customFormat="1">
      <c r="A20" s="157" t="s">
        <v>76</v>
      </c>
      <c r="B20" s="6" t="s">
        <v>174</v>
      </c>
      <c r="C20" s="6"/>
      <c r="D20" s="6"/>
      <c r="E20" s="6"/>
      <c r="F20" s="291"/>
      <c r="G20" s="292"/>
    </row>
    <row r="21" spans="1:7" s="5" customFormat="1" ht="19.5" thickBot="1">
      <c r="A21" s="160" t="s">
        <v>172</v>
      </c>
      <c r="B21" s="161" t="s">
        <v>173</v>
      </c>
      <c r="C21" s="161"/>
      <c r="D21" s="161"/>
      <c r="E21" s="161"/>
      <c r="F21" s="295"/>
      <c r="G21" s="296"/>
    </row>
    <row r="22" spans="1:7" s="120" customFormat="1" ht="19.5" thickBot="1">
      <c r="A22" s="153" t="s">
        <v>152</v>
      </c>
      <c r="B22" s="154" t="s">
        <v>153</v>
      </c>
      <c r="C22" s="154"/>
      <c r="D22" s="154"/>
      <c r="E22" s="154"/>
      <c r="F22" s="289">
        <f>SUM(F23:G31)</f>
        <v>0</v>
      </c>
      <c r="G22" s="290"/>
    </row>
    <row r="23" spans="1:7" s="5" customFormat="1">
      <c r="A23" s="157" t="s">
        <v>3</v>
      </c>
      <c r="B23" s="6" t="s">
        <v>175</v>
      </c>
      <c r="C23" s="6"/>
      <c r="D23" s="6"/>
      <c r="E23" s="6"/>
      <c r="F23" s="291"/>
      <c r="G23" s="292"/>
    </row>
    <row r="24" spans="1:7" s="5" customFormat="1">
      <c r="A24" s="157" t="s">
        <v>4</v>
      </c>
      <c r="B24" s="6" t="s">
        <v>213</v>
      </c>
      <c r="C24" s="6"/>
      <c r="D24" s="6"/>
      <c r="E24" s="6"/>
      <c r="F24" s="291"/>
      <c r="G24" s="292"/>
    </row>
    <row r="25" spans="1:7" s="5" customFormat="1">
      <c r="A25" s="157" t="s">
        <v>5</v>
      </c>
      <c r="B25" s="6" t="s">
        <v>177</v>
      </c>
      <c r="C25" s="6"/>
      <c r="D25" s="6"/>
      <c r="E25" s="6"/>
      <c r="F25" s="291"/>
      <c r="G25" s="292"/>
    </row>
    <row r="26" spans="1:7" s="5" customFormat="1">
      <c r="A26" s="157" t="s">
        <v>6</v>
      </c>
      <c r="B26" s="6" t="s">
        <v>178</v>
      </c>
      <c r="C26" s="6"/>
      <c r="D26" s="6"/>
      <c r="E26" s="6"/>
      <c r="F26" s="291"/>
      <c r="G26" s="292"/>
    </row>
    <row r="27" spans="1:7" s="5" customFormat="1">
      <c r="A27" s="157" t="s">
        <v>7</v>
      </c>
      <c r="B27" s="6" t="s">
        <v>179</v>
      </c>
      <c r="C27" s="6"/>
      <c r="D27" s="6"/>
      <c r="E27" s="6"/>
      <c r="F27" s="291"/>
      <c r="G27" s="292"/>
    </row>
    <row r="28" spans="1:7" s="5" customFormat="1">
      <c r="A28" s="157" t="s">
        <v>8</v>
      </c>
      <c r="B28" s="6" t="s">
        <v>9</v>
      </c>
      <c r="C28" s="6"/>
      <c r="D28" s="6"/>
      <c r="E28" s="6"/>
      <c r="F28" s="291"/>
      <c r="G28" s="292"/>
    </row>
    <row r="29" spans="1:7" s="5" customFormat="1">
      <c r="A29" s="157" t="s">
        <v>10</v>
      </c>
      <c r="B29" s="6" t="s">
        <v>180</v>
      </c>
      <c r="C29" s="6"/>
      <c r="D29" s="6"/>
      <c r="E29" s="6"/>
      <c r="F29" s="291"/>
      <c r="G29" s="292"/>
    </row>
    <row r="30" spans="1:7" s="5" customFormat="1">
      <c r="A30" s="157" t="s">
        <v>181</v>
      </c>
      <c r="B30" s="6" t="s">
        <v>11</v>
      </c>
      <c r="C30" s="6"/>
      <c r="D30" s="6"/>
      <c r="E30" s="6"/>
      <c r="F30" s="254"/>
      <c r="G30" s="255"/>
    </row>
    <row r="31" spans="1:7" s="5" customFormat="1" ht="19.5" thickBot="1">
      <c r="A31" s="158" t="s">
        <v>12</v>
      </c>
      <c r="B31" s="159" t="s">
        <v>214</v>
      </c>
      <c r="C31" s="159"/>
      <c r="D31" s="159"/>
      <c r="E31" s="159"/>
      <c r="F31" s="293"/>
      <c r="G31" s="294"/>
    </row>
    <row r="32" spans="1:7" s="120" customFormat="1" ht="19.5" thickBot="1">
      <c r="A32" s="153" t="s">
        <v>154</v>
      </c>
      <c r="B32" s="154" t="s">
        <v>155</v>
      </c>
      <c r="C32" s="154"/>
      <c r="D32" s="154"/>
      <c r="E32" s="154"/>
      <c r="F32" s="289">
        <f>SUM(F33:G41)</f>
        <v>0</v>
      </c>
      <c r="G32" s="290"/>
    </row>
    <row r="33" spans="1:7" s="5" customFormat="1">
      <c r="A33" s="157" t="s">
        <v>13</v>
      </c>
      <c r="B33" s="6" t="s">
        <v>182</v>
      </c>
      <c r="C33" s="6"/>
      <c r="D33" s="6"/>
      <c r="E33" s="6"/>
      <c r="F33" s="291"/>
      <c r="G33" s="292"/>
    </row>
    <row r="34" spans="1:7" s="5" customFormat="1">
      <c r="A34" s="157" t="s">
        <v>14</v>
      </c>
      <c r="B34" s="6" t="s">
        <v>15</v>
      </c>
      <c r="C34" s="6"/>
      <c r="D34" s="6"/>
      <c r="E34" s="6"/>
      <c r="F34" s="291"/>
      <c r="G34" s="292"/>
    </row>
    <row r="35" spans="1:7" s="5" customFormat="1">
      <c r="A35" s="157" t="s">
        <v>16</v>
      </c>
      <c r="B35" s="6" t="s">
        <v>183</v>
      </c>
      <c r="C35" s="6"/>
      <c r="D35" s="6"/>
      <c r="E35" s="6"/>
      <c r="F35" s="291"/>
      <c r="G35" s="292"/>
    </row>
    <row r="36" spans="1:7" s="5" customFormat="1">
      <c r="A36" s="157" t="s">
        <v>17</v>
      </c>
      <c r="B36" s="6" t="s">
        <v>184</v>
      </c>
      <c r="C36" s="6"/>
      <c r="D36" s="6"/>
      <c r="E36" s="6"/>
      <c r="F36" s="291"/>
      <c r="G36" s="292"/>
    </row>
    <row r="37" spans="1:7" s="5" customFormat="1">
      <c r="A37" s="157" t="s">
        <v>18</v>
      </c>
      <c r="B37" s="6" t="s">
        <v>185</v>
      </c>
      <c r="C37" s="6"/>
      <c r="D37" s="6"/>
      <c r="E37" s="6"/>
      <c r="F37" s="291"/>
      <c r="G37" s="292"/>
    </row>
    <row r="38" spans="1:7" s="5" customFormat="1">
      <c r="A38" s="157" t="s">
        <v>19</v>
      </c>
      <c r="B38" s="6" t="s">
        <v>20</v>
      </c>
      <c r="C38" s="6"/>
      <c r="D38" s="6"/>
      <c r="E38" s="6"/>
      <c r="F38" s="291"/>
      <c r="G38" s="292"/>
    </row>
    <row r="39" spans="1:7" s="5" customFormat="1">
      <c r="A39" s="157" t="s">
        <v>21</v>
      </c>
      <c r="B39" s="6" t="s">
        <v>186</v>
      </c>
      <c r="C39" s="6"/>
      <c r="D39" s="6"/>
      <c r="E39" s="6"/>
      <c r="F39" s="291"/>
      <c r="G39" s="292"/>
    </row>
    <row r="40" spans="1:7" s="5" customFormat="1">
      <c r="A40" s="157" t="s">
        <v>22</v>
      </c>
      <c r="B40" s="6" t="s">
        <v>187</v>
      </c>
      <c r="C40" s="6"/>
      <c r="D40" s="6"/>
      <c r="E40" s="6"/>
      <c r="F40" s="291"/>
      <c r="G40" s="292"/>
    </row>
    <row r="41" spans="1:7" s="5" customFormat="1" ht="19.5" thickBot="1">
      <c r="A41" s="158" t="s">
        <v>23</v>
      </c>
      <c r="B41" s="159" t="s">
        <v>188</v>
      </c>
      <c r="C41" s="159"/>
      <c r="D41" s="159"/>
      <c r="E41" s="159"/>
      <c r="F41" s="293"/>
      <c r="G41" s="294"/>
    </row>
    <row r="42" spans="1:7" s="120" customFormat="1" ht="19.5" thickBot="1">
      <c r="A42" s="153" t="s">
        <v>156</v>
      </c>
      <c r="B42" s="154" t="s">
        <v>189</v>
      </c>
      <c r="C42" s="154"/>
      <c r="D42" s="154"/>
      <c r="E42" s="154"/>
      <c r="F42" s="289">
        <f>SUM(F43:G51)</f>
        <v>0</v>
      </c>
      <c r="G42" s="290"/>
    </row>
    <row r="43" spans="1:7" s="5" customFormat="1">
      <c r="A43" s="157" t="s">
        <v>77</v>
      </c>
      <c r="B43" s="6" t="s">
        <v>190</v>
      </c>
      <c r="C43" s="6"/>
      <c r="D43" s="6"/>
      <c r="E43" s="6"/>
      <c r="F43" s="291"/>
      <c r="G43" s="292"/>
    </row>
    <row r="44" spans="1:7" s="5" customFormat="1">
      <c r="A44" s="157" t="s">
        <v>78</v>
      </c>
      <c r="B44" s="6" t="s">
        <v>176</v>
      </c>
      <c r="C44" s="6"/>
      <c r="D44" s="6"/>
      <c r="E44" s="6"/>
      <c r="F44" s="291"/>
      <c r="G44" s="292"/>
    </row>
    <row r="45" spans="1:7" s="5" customFormat="1">
      <c r="A45" s="157" t="s">
        <v>79</v>
      </c>
      <c r="B45" s="6" t="s">
        <v>191</v>
      </c>
      <c r="C45" s="6"/>
      <c r="D45" s="6"/>
      <c r="E45" s="6"/>
      <c r="F45" s="291"/>
      <c r="G45" s="292"/>
    </row>
    <row r="46" spans="1:7" s="5" customFormat="1">
      <c r="A46" s="157" t="s">
        <v>80</v>
      </c>
      <c r="B46" s="6" t="s">
        <v>192</v>
      </c>
      <c r="C46" s="6"/>
      <c r="D46" s="6"/>
      <c r="E46" s="6"/>
      <c r="F46" s="291"/>
      <c r="G46" s="292"/>
    </row>
    <row r="47" spans="1:7" s="5" customFormat="1">
      <c r="A47" s="157" t="s">
        <v>81</v>
      </c>
      <c r="B47" s="6" t="s">
        <v>193</v>
      </c>
      <c r="C47" s="6"/>
      <c r="D47" s="6"/>
      <c r="E47" s="6"/>
      <c r="F47" s="291"/>
      <c r="G47" s="292"/>
    </row>
    <row r="48" spans="1:7" s="5" customFormat="1">
      <c r="A48" s="157" t="s">
        <v>194</v>
      </c>
      <c r="B48" s="6" t="s">
        <v>195</v>
      </c>
      <c r="C48" s="6"/>
      <c r="D48" s="6"/>
      <c r="E48" s="6"/>
      <c r="F48" s="291"/>
      <c r="G48" s="292"/>
    </row>
    <row r="49" spans="1:7" s="5" customFormat="1">
      <c r="A49" s="157" t="s">
        <v>196</v>
      </c>
      <c r="B49" s="6" t="s">
        <v>197</v>
      </c>
      <c r="C49" s="6"/>
      <c r="D49" s="6"/>
      <c r="E49" s="6"/>
      <c r="F49" s="291"/>
      <c r="G49" s="292"/>
    </row>
    <row r="50" spans="1:7" s="5" customFormat="1">
      <c r="A50" s="157" t="s">
        <v>198</v>
      </c>
      <c r="B50" s="6" t="s">
        <v>199</v>
      </c>
      <c r="C50" s="6"/>
      <c r="D50" s="6"/>
      <c r="E50" s="6"/>
      <c r="F50" s="291"/>
      <c r="G50" s="292"/>
    </row>
    <row r="51" spans="1:7" s="5" customFormat="1" ht="19.5" thickBot="1">
      <c r="A51" s="158" t="s">
        <v>82</v>
      </c>
      <c r="B51" s="159" t="s">
        <v>200</v>
      </c>
      <c r="C51" s="159"/>
      <c r="D51" s="159"/>
      <c r="E51" s="159"/>
      <c r="F51" s="293"/>
      <c r="G51" s="294"/>
    </row>
    <row r="52" spans="1:7" s="120" customFormat="1" ht="19.5" thickBot="1">
      <c r="A52" s="153" t="s">
        <v>157</v>
      </c>
      <c r="B52" s="154" t="s">
        <v>158</v>
      </c>
      <c r="C52" s="154"/>
      <c r="D52" s="154"/>
      <c r="E52" s="154"/>
      <c r="F52" s="289">
        <f>SUM(F53:G57)</f>
        <v>0</v>
      </c>
      <c r="G52" s="290"/>
    </row>
    <row r="53" spans="1:7" s="5" customFormat="1">
      <c r="A53" s="157" t="s">
        <v>24</v>
      </c>
      <c r="B53" s="6" t="s">
        <v>203</v>
      </c>
      <c r="C53" s="6"/>
      <c r="D53" s="6"/>
      <c r="E53" s="6"/>
      <c r="F53" s="291"/>
      <c r="G53" s="292"/>
    </row>
    <row r="54" spans="1:7" s="5" customFormat="1">
      <c r="A54" s="157" t="s">
        <v>25</v>
      </c>
      <c r="B54" s="6" t="s">
        <v>204</v>
      </c>
      <c r="C54" s="6"/>
      <c r="D54" s="6"/>
      <c r="E54" s="6"/>
      <c r="F54" s="291"/>
      <c r="G54" s="292"/>
    </row>
    <row r="55" spans="1:7" s="5" customFormat="1">
      <c r="A55" s="157" t="s">
        <v>201</v>
      </c>
      <c r="B55" s="6" t="s">
        <v>205</v>
      </c>
      <c r="C55" s="6"/>
      <c r="D55" s="6"/>
      <c r="E55" s="6"/>
      <c r="F55" s="291"/>
      <c r="G55" s="292"/>
    </row>
    <row r="56" spans="1:7" s="5" customFormat="1">
      <c r="A56" s="157" t="s">
        <v>202</v>
      </c>
      <c r="B56" s="6" t="s">
        <v>206</v>
      </c>
      <c r="C56" s="6"/>
      <c r="D56" s="6"/>
      <c r="E56" s="6"/>
      <c r="F56" s="291"/>
      <c r="G56" s="292"/>
    </row>
    <row r="57" spans="1:7" s="5" customFormat="1" ht="19.5" thickBot="1">
      <c r="A57" s="160" t="s">
        <v>207</v>
      </c>
      <c r="B57" s="161" t="s">
        <v>208</v>
      </c>
      <c r="C57" s="161"/>
      <c r="D57" s="161"/>
      <c r="E57" s="161"/>
      <c r="F57" s="295"/>
      <c r="G57" s="296"/>
    </row>
    <row r="58" spans="1:7" s="120" customFormat="1" ht="19.5" thickBot="1">
      <c r="A58" s="153" t="s">
        <v>159</v>
      </c>
      <c r="B58" s="154" t="s">
        <v>160</v>
      </c>
      <c r="C58" s="154"/>
      <c r="D58" s="154"/>
      <c r="E58" s="154"/>
      <c r="F58" s="289">
        <f>F60+F61+F62+F63+F65</f>
        <v>0</v>
      </c>
      <c r="G58" s="290"/>
    </row>
    <row r="59" spans="1:7" s="5" customFormat="1">
      <c r="A59" s="157" t="s">
        <v>83</v>
      </c>
      <c r="B59" s="6" t="s">
        <v>84</v>
      </c>
      <c r="C59" s="6"/>
      <c r="D59" s="6"/>
      <c r="E59" s="6"/>
      <c r="F59" s="285" t="s">
        <v>128</v>
      </c>
      <c r="G59" s="286"/>
    </row>
    <row r="60" spans="1:7" s="5" customFormat="1">
      <c r="A60" s="157" t="s">
        <v>85</v>
      </c>
      <c r="B60" s="6" t="s">
        <v>86</v>
      </c>
      <c r="C60" s="6"/>
      <c r="D60" s="6"/>
      <c r="E60" s="6"/>
      <c r="F60" s="291"/>
      <c r="G60" s="292"/>
    </row>
    <row r="61" spans="1:7" s="5" customFormat="1">
      <c r="A61" s="157" t="s">
        <v>87</v>
      </c>
      <c r="B61" s="6" t="s">
        <v>209</v>
      </c>
      <c r="C61" s="6"/>
      <c r="D61" s="6"/>
      <c r="E61" s="6"/>
      <c r="F61" s="291"/>
      <c r="G61" s="292"/>
    </row>
    <row r="62" spans="1:7" s="5" customFormat="1">
      <c r="A62" s="157" t="s">
        <v>88</v>
      </c>
      <c r="B62" s="6" t="s">
        <v>210</v>
      </c>
      <c r="C62" s="6"/>
      <c r="D62" s="6"/>
      <c r="E62" s="6"/>
      <c r="F62" s="291"/>
      <c r="G62" s="292"/>
    </row>
    <row r="63" spans="1:7" s="5" customFormat="1">
      <c r="A63" s="157" t="s">
        <v>89</v>
      </c>
      <c r="B63" s="6" t="s">
        <v>211</v>
      </c>
      <c r="C63" s="6"/>
      <c r="D63" s="6"/>
      <c r="E63" s="6"/>
      <c r="F63" s="291"/>
      <c r="G63" s="292"/>
    </row>
    <row r="64" spans="1:7" s="5" customFormat="1">
      <c r="A64" s="157" t="s">
        <v>90</v>
      </c>
      <c r="B64" s="6" t="s">
        <v>92</v>
      </c>
      <c r="C64" s="6"/>
      <c r="D64" s="6"/>
      <c r="E64" s="6"/>
      <c r="F64" s="285" t="s">
        <v>128</v>
      </c>
      <c r="G64" s="286"/>
    </row>
    <row r="65" spans="1:7" s="5" customFormat="1" ht="19.5" thickBot="1">
      <c r="A65" s="160" t="s">
        <v>93</v>
      </c>
      <c r="B65" s="161" t="s">
        <v>94</v>
      </c>
      <c r="C65" s="161"/>
      <c r="D65" s="161"/>
      <c r="E65" s="161"/>
      <c r="F65" s="295"/>
      <c r="G65" s="296"/>
    </row>
    <row r="66" spans="1:7" s="5" customFormat="1" ht="19.5" thickBot="1">
      <c r="A66" s="283" t="s">
        <v>212</v>
      </c>
      <c r="B66" s="284" t="s">
        <v>91</v>
      </c>
      <c r="C66" s="284"/>
      <c r="D66" s="161"/>
      <c r="E66" s="161"/>
      <c r="F66" s="285" t="s">
        <v>128</v>
      </c>
      <c r="G66" s="286"/>
    </row>
    <row r="67" spans="1:7" s="5" customFormat="1" ht="19.5" thickBot="1">
      <c r="A67" s="162"/>
      <c r="B67" s="163" t="s">
        <v>107</v>
      </c>
      <c r="C67" s="163"/>
      <c r="D67" s="287">
        <f>D12+D16+D22+D32+D42+D52+D58</f>
        <v>0</v>
      </c>
      <c r="E67" s="288"/>
      <c r="F67" s="289">
        <f>F12+F16+F22+F32+F42+F52+F58</f>
        <v>0</v>
      </c>
      <c r="G67" s="290"/>
    </row>
    <row r="68" spans="1:7">
      <c r="A68" s="164"/>
      <c r="B68" s="164"/>
      <c r="C68" s="165"/>
      <c r="D68" s="164"/>
      <c r="E68" s="166"/>
      <c r="F68" s="166"/>
      <c r="G68" s="166"/>
    </row>
    <row r="69" spans="1:7">
      <c r="A69" s="164"/>
      <c r="B69" s="164"/>
      <c r="C69" s="165"/>
      <c r="D69" s="164"/>
      <c r="E69" s="166"/>
      <c r="F69" s="166"/>
      <c r="G69" s="166"/>
    </row>
    <row r="70" spans="1:7">
      <c r="A70" s="164"/>
      <c r="B70" s="164"/>
      <c r="C70" s="165"/>
      <c r="D70" s="164"/>
      <c r="E70" s="166"/>
      <c r="F70" s="166"/>
      <c r="G70" s="166"/>
    </row>
    <row r="71" spans="1:7">
      <c r="A71" s="164"/>
      <c r="B71" s="164"/>
      <c r="C71" s="165"/>
      <c r="D71" s="164"/>
      <c r="E71" s="166"/>
      <c r="F71" s="166"/>
      <c r="G71" s="166"/>
    </row>
    <row r="72" spans="1:7">
      <c r="A72" s="164"/>
      <c r="B72" s="164"/>
      <c r="C72" s="165"/>
      <c r="D72" s="164"/>
      <c r="E72" s="166"/>
      <c r="F72" s="166"/>
      <c r="G72" s="166"/>
    </row>
    <row r="73" spans="1:7">
      <c r="A73" s="164"/>
      <c r="B73" s="164"/>
      <c r="C73" s="165"/>
      <c r="D73" s="164"/>
      <c r="E73" s="166"/>
      <c r="F73" s="166"/>
      <c r="G73" s="166"/>
    </row>
    <row r="74" spans="1:7">
      <c r="A74" s="164"/>
      <c r="B74" s="164"/>
      <c r="C74" s="165"/>
      <c r="D74" s="164"/>
      <c r="E74" s="166"/>
      <c r="F74" s="166"/>
      <c r="G74" s="166"/>
    </row>
    <row r="75" spans="1:7">
      <c r="A75" s="164"/>
      <c r="B75" s="164"/>
      <c r="C75" s="165"/>
      <c r="D75" s="164"/>
      <c r="E75" s="166"/>
      <c r="F75" s="166"/>
      <c r="G75" s="166"/>
    </row>
    <row r="76" spans="1:7">
      <c r="A76" s="164"/>
      <c r="B76" s="164"/>
      <c r="C76" s="165"/>
      <c r="D76" s="164"/>
      <c r="E76" s="166"/>
      <c r="F76" s="166"/>
      <c r="G76" s="166"/>
    </row>
  </sheetData>
  <sheetProtection algorithmName="SHA-512" hashValue="8SCws287URVCNIQHN75uF7HP+Dl8v23+k8CRpQS4gV304067YdvuOmOiL9YeyAUVwEaFbgx5Wsw1m56r5x/ZQg==" saltValue="A8pemsGNWZyEZ1boi34fRQ==" spinCount="100000" sheet="1" objects="1" scenarios="1"/>
  <mergeCells count="57">
    <mergeCell ref="F12:G12"/>
    <mergeCell ref="F16:G16"/>
    <mergeCell ref="F22:G22"/>
    <mergeCell ref="F13:G13"/>
    <mergeCell ref="F14:G14"/>
    <mergeCell ref="F15:G15"/>
    <mergeCell ref="F17:G17"/>
    <mergeCell ref="F18:G18"/>
    <mergeCell ref="F19:G19"/>
    <mergeCell ref="F21:G21"/>
    <mergeCell ref="F20:G20"/>
    <mergeCell ref="F32:G32"/>
    <mergeCell ref="F65:G65"/>
    <mergeCell ref="F23:G23"/>
    <mergeCell ref="F42:G42"/>
    <mergeCell ref="F36:G36"/>
    <mergeCell ref="F44:G44"/>
    <mergeCell ref="F58:G58"/>
    <mergeCell ref="F52:G52"/>
    <mergeCell ref="F48:G48"/>
    <mergeCell ref="F43:G43"/>
    <mergeCell ref="F49:G49"/>
    <mergeCell ref="F56:G56"/>
    <mergeCell ref="F45:G45"/>
    <mergeCell ref="F46:G46"/>
    <mergeCell ref="F11:G11"/>
    <mergeCell ref="F38:G38"/>
    <mergeCell ref="F39:G39"/>
    <mergeCell ref="F40:G40"/>
    <mergeCell ref="F41:G41"/>
    <mergeCell ref="F24:G24"/>
    <mergeCell ref="F25:G25"/>
    <mergeCell ref="F26:G26"/>
    <mergeCell ref="F27:G27"/>
    <mergeCell ref="F28:G28"/>
    <mergeCell ref="F29:G29"/>
    <mergeCell ref="F31:G31"/>
    <mergeCell ref="F33:G33"/>
    <mergeCell ref="F37:G37"/>
    <mergeCell ref="F34:G34"/>
    <mergeCell ref="F35:G35"/>
    <mergeCell ref="F66:G66"/>
    <mergeCell ref="D67:E67"/>
    <mergeCell ref="F67:G67"/>
    <mergeCell ref="F47:G47"/>
    <mergeCell ref="F51:G51"/>
    <mergeCell ref="F53:G53"/>
    <mergeCell ref="F57:G57"/>
    <mergeCell ref="F59:G59"/>
    <mergeCell ref="F60:G60"/>
    <mergeCell ref="F61:G61"/>
    <mergeCell ref="F62:G62"/>
    <mergeCell ref="F63:G63"/>
    <mergeCell ref="F64:G64"/>
    <mergeCell ref="F50:G50"/>
    <mergeCell ref="F55:G55"/>
    <mergeCell ref="F54:G54"/>
  </mergeCells>
  <phoneticPr fontId="0" type="noConversion"/>
  <conditionalFormatting sqref="D2:E3 F2:G2 E68:G1048576 E1:G1 E4:G7 G3 F59:F63">
    <cfRule type="cellIs" dxfId="34" priority="75" stopIfTrue="1" operator="equal">
      <formula>0</formula>
    </cfRule>
  </conditionalFormatting>
  <conditionalFormatting sqref="A67">
    <cfRule type="cellIs" dxfId="33" priority="49" stopIfTrue="1" operator="equal">
      <formula>0</formula>
    </cfRule>
  </conditionalFormatting>
  <conditionalFormatting sqref="D67">
    <cfRule type="cellIs" dxfId="32" priority="26" stopIfTrue="1" operator="equal">
      <formula>0</formula>
    </cfRule>
  </conditionalFormatting>
  <conditionalFormatting sqref="F58">
    <cfRule type="cellIs" dxfId="31" priority="16" stopIfTrue="1" operator="equal">
      <formula>0</formula>
    </cfRule>
  </conditionalFormatting>
  <conditionalFormatting sqref="F13">
    <cfRule type="cellIs" dxfId="30" priority="24" stopIfTrue="1" operator="equal">
      <formula>0</formula>
    </cfRule>
  </conditionalFormatting>
  <conditionalFormatting sqref="F14:F15">
    <cfRule type="cellIs" dxfId="29" priority="23" stopIfTrue="1" operator="equal">
      <formula>0</formula>
    </cfRule>
  </conditionalFormatting>
  <conditionalFormatting sqref="F17:F19 F23:F31 F33:F41 F43:F47 F53 F21 F51 F57">
    <cfRule type="cellIs" dxfId="28" priority="22" stopIfTrue="1" operator="equal">
      <formula>0</formula>
    </cfRule>
  </conditionalFormatting>
  <conditionalFormatting sqref="F12">
    <cfRule type="cellIs" dxfId="27" priority="21" stopIfTrue="1" operator="equal">
      <formula>0</formula>
    </cfRule>
  </conditionalFormatting>
  <conditionalFormatting sqref="F16">
    <cfRule type="cellIs" dxfId="26" priority="20" stopIfTrue="1" operator="equal">
      <formula>0</formula>
    </cfRule>
  </conditionalFormatting>
  <conditionalFormatting sqref="F22">
    <cfRule type="cellIs" dxfId="25" priority="14" stopIfTrue="1" operator="equal">
      <formula>0</formula>
    </cfRule>
  </conditionalFormatting>
  <conditionalFormatting sqref="F32">
    <cfRule type="cellIs" dxfId="24" priority="19" stopIfTrue="1" operator="equal">
      <formula>0</formula>
    </cfRule>
  </conditionalFormatting>
  <conditionalFormatting sqref="F42">
    <cfRule type="cellIs" dxfId="23" priority="18" stopIfTrue="1" operator="equal">
      <formula>0</formula>
    </cfRule>
  </conditionalFormatting>
  <conditionalFormatting sqref="F52">
    <cfRule type="cellIs" dxfId="22" priority="17" stopIfTrue="1" operator="equal">
      <formula>0</formula>
    </cfRule>
  </conditionalFormatting>
  <conditionalFormatting sqref="F67">
    <cfRule type="cellIs" dxfId="21" priority="13" stopIfTrue="1" operator="equal">
      <formula>0</formula>
    </cfRule>
  </conditionalFormatting>
  <conditionalFormatting sqref="F22">
    <cfRule type="cellIs" dxfId="20" priority="12" stopIfTrue="1" operator="equal">
      <formula>0</formula>
    </cfRule>
  </conditionalFormatting>
  <conditionalFormatting sqref="F20">
    <cfRule type="cellIs" dxfId="19" priority="11" stopIfTrue="1" operator="equal">
      <formula>0</formula>
    </cfRule>
  </conditionalFormatting>
  <conditionalFormatting sqref="F48">
    <cfRule type="cellIs" dxfId="18" priority="10" stopIfTrue="1" operator="equal">
      <formula>0</formula>
    </cfRule>
  </conditionalFormatting>
  <conditionalFormatting sqref="F49">
    <cfRule type="cellIs" dxfId="17" priority="9" stopIfTrue="1" operator="equal">
      <formula>0</formula>
    </cfRule>
  </conditionalFormatting>
  <conditionalFormatting sqref="F50">
    <cfRule type="cellIs" dxfId="16" priority="8" stopIfTrue="1" operator="equal">
      <formula>0</formula>
    </cfRule>
  </conditionalFormatting>
  <conditionalFormatting sqref="F55">
    <cfRule type="cellIs" dxfId="15" priority="7" stopIfTrue="1" operator="equal">
      <formula>0</formula>
    </cfRule>
  </conditionalFormatting>
  <conditionalFormatting sqref="F54">
    <cfRule type="cellIs" dxfId="14" priority="6" stopIfTrue="1" operator="equal">
      <formula>0</formula>
    </cfRule>
  </conditionalFormatting>
  <conditionalFormatting sqref="F56">
    <cfRule type="cellIs" dxfId="13" priority="5" stopIfTrue="1" operator="equal">
      <formula>0</formula>
    </cfRule>
  </conditionalFormatting>
  <conditionalFormatting sqref="F65">
    <cfRule type="cellIs" dxfId="11" priority="3" stopIfTrue="1" operator="equal">
      <formula>0</formula>
    </cfRule>
  </conditionalFormatting>
  <conditionalFormatting sqref="F66">
    <cfRule type="cellIs" dxfId="10" priority="2" stopIfTrue="1" operator="equal">
      <formula>0</formula>
    </cfRule>
  </conditionalFormatting>
  <conditionalFormatting sqref="F64">
    <cfRule type="cellIs" dxfId="0" priority="1" stopIfTrue="1" operator="equal">
      <formula>0</formula>
    </cfRule>
  </conditionalFormatting>
  <printOptions horizontalCentered="1" gridLinesSet="0"/>
  <pageMargins left="0.6692913385826772" right="0.6692913385826772" top="0.82677165354330717" bottom="0.74803149606299213" header="0.31496062992125984" footer="0.31496062992125984"/>
  <pageSetup paperSize="9" scale="59" fitToHeight="0" orientation="portrait" horizontalDpi="1200" verticalDpi="1200" r:id="rId1"/>
  <headerFooter alignWithMargins="0">
    <oddHeader>&amp;L&amp;"-,Fett"&amp;16 HONORARBERECHNUNG PROJEKTSTEUERUNG&amp;"-,Standard"gem. § 2 AHO-Heft Nr. 9 (2014)&amp;R&amp;G</oddHeader>
    <oddFooter>&amp;LHinweis: Für die Richtigkeit derErgebnisse dieses Werkzeugs kann trotz gewissenhafter Erstellung keine Gewähr übernommen werden.</oddFooter>
  </headerFooter>
  <ignoredErrors>
    <ignoredError sqref="A20 A21:G21 C20:G20" numberStoredAsText="1"/>
  </ignoredError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08"/>
  <sheetViews>
    <sheetView showGridLines="0" showRuler="0" view="pageBreakPreview" zoomScale="85" zoomScaleNormal="100" zoomScaleSheetLayoutView="85" zoomScalePageLayoutView="70" workbookViewId="0">
      <selection activeCell="G46" sqref="G46"/>
    </sheetView>
  </sheetViews>
  <sheetFormatPr baseColWidth="10" defaultColWidth="11.42578125" defaultRowHeight="18.75"/>
  <cols>
    <col min="1" max="1" width="4.42578125" style="5" customWidth="1"/>
    <col min="2" max="2" width="7.140625" style="5" customWidth="1"/>
    <col min="3" max="3" width="21.28515625" style="5" customWidth="1"/>
    <col min="4" max="6" width="24" style="5" customWidth="1"/>
    <col min="7" max="8" width="19.7109375" style="5" customWidth="1"/>
    <col min="9" max="9" width="38.5703125" style="1" customWidth="1"/>
    <col min="10" max="10" width="38.5703125" style="2" customWidth="1"/>
    <col min="11" max="11" width="38.5703125" style="1" customWidth="1"/>
    <col min="12" max="16" width="38.5703125" style="3" customWidth="1"/>
    <col min="17" max="17" width="10.7109375" style="3" customWidth="1"/>
    <col min="18" max="18" width="29.85546875" style="1" customWidth="1"/>
    <col min="19" max="20" width="4.28515625" style="1" customWidth="1"/>
    <col min="21" max="21" width="6.5703125" style="1" customWidth="1"/>
    <col min="22" max="26" width="4.28515625" style="1" customWidth="1"/>
    <col min="27" max="27" width="6.5703125" style="1" customWidth="1"/>
    <col min="28" max="32" width="4.28515625" style="1" customWidth="1"/>
    <col min="33" max="33" width="6.5703125" style="1" customWidth="1"/>
    <col min="34" max="34" width="29.28515625" style="1" customWidth="1"/>
    <col min="35" max="16384" width="11.42578125" style="1"/>
  </cols>
  <sheetData>
    <row r="1" spans="1:8" s="5" customFormat="1" ht="4.5" customHeight="1">
      <c r="A1" s="27"/>
      <c r="B1" s="28"/>
      <c r="C1" s="29"/>
      <c r="D1" s="29"/>
      <c r="E1" s="30"/>
      <c r="F1" s="29"/>
      <c r="G1" s="29"/>
      <c r="H1" s="177"/>
    </row>
    <row r="2" spans="1:8" ht="18.75" customHeight="1">
      <c r="A2" s="239" t="s">
        <v>0</v>
      </c>
      <c r="B2" s="240"/>
      <c r="C2" s="241" t="s">
        <v>125</v>
      </c>
      <c r="D2" s="240"/>
      <c r="E2" s="21" t="s">
        <v>123</v>
      </c>
      <c r="F2" s="241" t="s">
        <v>146</v>
      </c>
      <c r="G2" s="21" t="s">
        <v>130</v>
      </c>
      <c r="H2" s="242">
        <f ca="1">TODAY()</f>
        <v>43817</v>
      </c>
    </row>
    <row r="3" spans="1:8" ht="18.75" customHeight="1">
      <c r="A3" s="239" t="s">
        <v>1</v>
      </c>
      <c r="B3" s="240"/>
      <c r="C3" s="241" t="s">
        <v>125</v>
      </c>
      <c r="D3" s="240"/>
      <c r="E3" s="21" t="s">
        <v>124</v>
      </c>
      <c r="F3" s="241" t="s">
        <v>125</v>
      </c>
      <c r="G3" s="21"/>
      <c r="H3" s="243"/>
    </row>
    <row r="4" spans="1:8" s="5" customFormat="1" ht="4.5" customHeight="1">
      <c r="A4" s="31"/>
      <c r="B4" s="32"/>
      <c r="C4" s="33"/>
      <c r="D4" s="32"/>
      <c r="E4" s="34"/>
      <c r="F4" s="35"/>
      <c r="G4" s="35"/>
      <c r="H4" s="56"/>
    </row>
    <row r="5" spans="1:8" ht="18.75" customHeight="1">
      <c r="A5" s="4"/>
      <c r="B5" s="4"/>
      <c r="C5" s="4"/>
      <c r="D5" s="4"/>
      <c r="E5" s="4"/>
      <c r="F5" s="4"/>
      <c r="G5" s="4"/>
      <c r="H5" s="4"/>
    </row>
    <row r="6" spans="1:8">
      <c r="A6" s="76" t="s">
        <v>131</v>
      </c>
      <c r="B6" s="77"/>
      <c r="C6" s="77"/>
      <c r="D6" s="77"/>
      <c r="E6" s="77"/>
      <c r="F6" s="77"/>
      <c r="G6" s="77"/>
      <c r="H6" s="77"/>
    </row>
    <row r="7" spans="1:8" ht="18.75" customHeight="1">
      <c r="A7" s="4"/>
      <c r="B7" s="4"/>
      <c r="C7" s="4"/>
      <c r="D7" s="4"/>
      <c r="E7" s="4"/>
      <c r="F7" s="4"/>
      <c r="G7" s="4"/>
      <c r="H7" s="4"/>
    </row>
    <row r="8" spans="1:8" ht="18.75" customHeight="1">
      <c r="A8" s="333" t="s">
        <v>216</v>
      </c>
      <c r="B8" s="334"/>
      <c r="C8" s="366" t="s">
        <v>163</v>
      </c>
      <c r="D8" s="369" t="s">
        <v>28</v>
      </c>
      <c r="E8" s="369"/>
      <c r="F8" s="369"/>
      <c r="G8" s="369"/>
      <c r="H8" s="370"/>
    </row>
    <row r="9" spans="1:8">
      <c r="A9" s="335"/>
      <c r="B9" s="336"/>
      <c r="C9" s="367"/>
      <c r="D9" s="371"/>
      <c r="E9" s="371"/>
      <c r="F9" s="371"/>
      <c r="G9" s="371"/>
      <c r="H9" s="372"/>
    </row>
    <row r="10" spans="1:8">
      <c r="A10" s="337"/>
      <c r="B10" s="338"/>
      <c r="C10" s="368"/>
      <c r="D10" s="373"/>
      <c r="E10" s="373"/>
      <c r="F10" s="373"/>
      <c r="G10" s="373"/>
      <c r="H10" s="374"/>
    </row>
    <row r="11" spans="1:8" ht="18.75" customHeight="1">
      <c r="A11" s="343">
        <v>100</v>
      </c>
      <c r="B11" s="344"/>
      <c r="C11" s="25">
        <f>'anrechenbare Kosten'!F12</f>
        <v>0</v>
      </c>
      <c r="D11" s="362"/>
      <c r="E11" s="363"/>
      <c r="F11" s="363"/>
      <c r="G11" s="363"/>
      <c r="H11" s="364"/>
    </row>
    <row r="12" spans="1:8">
      <c r="A12" s="341">
        <v>200</v>
      </c>
      <c r="B12" s="342"/>
      <c r="C12" s="26">
        <f>'anrechenbare Kosten'!F16</f>
        <v>0</v>
      </c>
      <c r="D12" s="354"/>
      <c r="E12" s="355"/>
      <c r="F12" s="355"/>
      <c r="G12" s="355"/>
      <c r="H12" s="356"/>
    </row>
    <row r="13" spans="1:8">
      <c r="A13" s="341">
        <v>300</v>
      </c>
      <c r="B13" s="342"/>
      <c r="C13" s="26">
        <f>'anrechenbare Kosten'!F22</f>
        <v>0</v>
      </c>
      <c r="D13" s="354"/>
      <c r="E13" s="355"/>
      <c r="F13" s="355"/>
      <c r="G13" s="355"/>
      <c r="H13" s="356"/>
    </row>
    <row r="14" spans="1:8">
      <c r="A14" s="341">
        <v>400</v>
      </c>
      <c r="B14" s="342"/>
      <c r="C14" s="26">
        <f>'anrechenbare Kosten'!F32</f>
        <v>0</v>
      </c>
      <c r="D14" s="354"/>
      <c r="E14" s="355"/>
      <c r="F14" s="355"/>
      <c r="G14" s="355"/>
      <c r="H14" s="356"/>
    </row>
    <row r="15" spans="1:8">
      <c r="A15" s="341">
        <v>500</v>
      </c>
      <c r="B15" s="342"/>
      <c r="C15" s="26">
        <f>'anrechenbare Kosten'!F42</f>
        <v>0</v>
      </c>
      <c r="D15" s="354"/>
      <c r="E15" s="355"/>
      <c r="F15" s="355"/>
      <c r="G15" s="355"/>
      <c r="H15" s="356"/>
    </row>
    <row r="16" spans="1:8">
      <c r="A16" s="341">
        <v>600</v>
      </c>
      <c r="B16" s="342"/>
      <c r="C16" s="26">
        <f>'anrechenbare Kosten'!F52</f>
        <v>0</v>
      </c>
      <c r="D16" s="354"/>
      <c r="E16" s="355"/>
      <c r="F16" s="355"/>
      <c r="G16" s="355"/>
      <c r="H16" s="356"/>
    </row>
    <row r="17" spans="1:8">
      <c r="A17" s="341">
        <v>700</v>
      </c>
      <c r="B17" s="342"/>
      <c r="C17" s="26">
        <f>'anrechenbare Kosten'!F58</f>
        <v>0</v>
      </c>
      <c r="D17" s="354"/>
      <c r="E17" s="355"/>
      <c r="F17" s="355"/>
      <c r="G17" s="355"/>
      <c r="H17" s="356"/>
    </row>
    <row r="18" spans="1:8">
      <c r="A18" s="339" t="s">
        <v>29</v>
      </c>
      <c r="B18" s="340"/>
      <c r="C18" s="7"/>
      <c r="D18" s="359"/>
      <c r="E18" s="360"/>
      <c r="F18" s="360"/>
      <c r="G18" s="360"/>
      <c r="H18" s="361"/>
    </row>
    <row r="19" spans="1:8">
      <c r="A19" s="8" t="s">
        <v>31</v>
      </c>
      <c r="B19" s="9"/>
      <c r="C19" s="10">
        <f>SUM(C11:C18)</f>
        <v>0</v>
      </c>
      <c r="D19" s="362"/>
      <c r="E19" s="363"/>
      <c r="F19" s="363"/>
      <c r="G19" s="363"/>
      <c r="H19" s="364"/>
    </row>
    <row r="20" spans="1:8">
      <c r="A20" s="8" t="s">
        <v>30</v>
      </c>
      <c r="B20" s="9"/>
      <c r="C20" s="10">
        <f>C19*(D86+1)</f>
        <v>0</v>
      </c>
      <c r="D20" s="359"/>
      <c r="E20" s="360"/>
      <c r="F20" s="360"/>
      <c r="G20" s="360"/>
      <c r="H20" s="361"/>
    </row>
    <row r="21" spans="1:8">
      <c r="A21" s="11"/>
      <c r="B21" s="11"/>
      <c r="C21" s="11"/>
      <c r="D21" s="11"/>
      <c r="E21" s="11"/>
      <c r="F21" s="11"/>
      <c r="G21" s="11"/>
      <c r="H21" s="11"/>
    </row>
    <row r="22" spans="1:8">
      <c r="A22" s="6"/>
      <c r="B22" s="6"/>
      <c r="C22" s="6"/>
      <c r="D22" s="6"/>
      <c r="E22" s="6"/>
      <c r="F22" s="6"/>
      <c r="G22" s="6"/>
      <c r="H22" s="6"/>
    </row>
    <row r="23" spans="1:8">
      <c r="A23" s="76" t="s">
        <v>165</v>
      </c>
      <c r="B23" s="76"/>
      <c r="C23" s="76"/>
      <c r="D23" s="76"/>
      <c r="E23" s="76"/>
      <c r="F23" s="76"/>
      <c r="G23" s="76"/>
      <c r="H23" s="76"/>
    </row>
    <row r="24" spans="1:8" ht="18.75" customHeight="1">
      <c r="A24" s="178"/>
      <c r="B24" s="178"/>
      <c r="C24" s="178"/>
      <c r="D24" s="178"/>
      <c r="E24" s="178"/>
      <c r="F24" s="178"/>
      <c r="G24" s="178"/>
      <c r="H24" s="178"/>
    </row>
    <row r="25" spans="1:8">
      <c r="A25" s="4"/>
      <c r="B25" s="4" t="s">
        <v>132</v>
      </c>
      <c r="C25" s="4"/>
      <c r="D25" s="4"/>
      <c r="E25" s="4"/>
      <c r="F25" s="4"/>
      <c r="G25" s="4"/>
      <c r="H25" s="4"/>
    </row>
    <row r="26" spans="1:8">
      <c r="A26" s="4"/>
      <c r="B26" s="4"/>
      <c r="C26" s="4"/>
      <c r="D26" s="4"/>
      <c r="E26" s="4"/>
      <c r="F26" s="4" t="s">
        <v>64</v>
      </c>
      <c r="G26" s="4"/>
      <c r="H26" s="4"/>
    </row>
    <row r="27" spans="1:8" ht="18.75" customHeight="1">
      <c r="A27" s="4"/>
      <c r="B27" s="159" t="s">
        <v>58</v>
      </c>
      <c r="C27" s="159"/>
      <c r="D27" s="159"/>
      <c r="E27" s="179"/>
      <c r="F27" s="244">
        <v>5</v>
      </c>
      <c r="G27" s="4" t="s">
        <v>66</v>
      </c>
      <c r="H27" s="164"/>
    </row>
    <row r="28" spans="1:8" ht="18.75" customHeight="1">
      <c r="A28" s="4"/>
      <c r="B28" s="24" t="s">
        <v>59</v>
      </c>
      <c r="C28" s="24"/>
      <c r="D28" s="24"/>
      <c r="E28" s="180"/>
      <c r="F28" s="244">
        <v>5</v>
      </c>
      <c r="G28" s="4" t="s">
        <v>65</v>
      </c>
      <c r="H28" s="164"/>
    </row>
    <row r="29" spans="1:8">
      <c r="A29" s="4"/>
      <c r="B29" s="24" t="s">
        <v>60</v>
      </c>
      <c r="C29" s="24"/>
      <c r="D29" s="181"/>
      <c r="E29" s="135"/>
      <c r="F29" s="244">
        <v>5</v>
      </c>
      <c r="G29" s="4"/>
      <c r="H29" s="4"/>
    </row>
    <row r="30" spans="1:8">
      <c r="A30" s="4"/>
      <c r="B30" s="24" t="s">
        <v>61</v>
      </c>
      <c r="C30" s="24"/>
      <c r="D30" s="24"/>
      <c r="E30" s="180"/>
      <c r="F30" s="244">
        <v>5</v>
      </c>
      <c r="G30" s="4"/>
      <c r="H30" s="4"/>
    </row>
    <row r="31" spans="1:8">
      <c r="A31" s="4"/>
      <c r="B31" s="24" t="s">
        <v>62</v>
      </c>
      <c r="C31" s="24"/>
      <c r="D31" s="24"/>
      <c r="E31" s="180"/>
      <c r="F31" s="244">
        <v>3</v>
      </c>
      <c r="G31" s="4" t="s">
        <v>122</v>
      </c>
      <c r="H31" s="4"/>
    </row>
    <row r="32" spans="1:8">
      <c r="A32" s="4"/>
      <c r="B32" s="24" t="s">
        <v>63</v>
      </c>
      <c r="C32" s="24"/>
      <c r="D32" s="24"/>
      <c r="E32" s="180"/>
      <c r="F32" s="244">
        <v>3</v>
      </c>
      <c r="G32" s="4"/>
      <c r="H32" s="4"/>
    </row>
    <row r="33" spans="1:8" ht="18.75" customHeight="1" thickBot="1">
      <c r="A33" s="4"/>
      <c r="B33" s="4"/>
      <c r="C33" s="4"/>
      <c r="D33" s="4"/>
      <c r="E33" s="4"/>
      <c r="F33" s="4"/>
      <c r="G33" s="4"/>
      <c r="H33" s="4"/>
    </row>
    <row r="34" spans="1:8" ht="18.75" customHeight="1" thickBot="1">
      <c r="A34" s="4"/>
      <c r="B34" s="4"/>
      <c r="C34" s="4"/>
      <c r="D34" s="4"/>
      <c r="E34" s="4"/>
      <c r="F34" s="182">
        <f>SUM(F27:F32)</f>
        <v>26</v>
      </c>
      <c r="G34" s="4" t="s">
        <v>67</v>
      </c>
      <c r="H34" s="4"/>
    </row>
    <row r="35" spans="1:8">
      <c r="A35" s="4"/>
      <c r="B35" s="4"/>
      <c r="C35" s="4"/>
      <c r="D35" s="4"/>
      <c r="E35" s="4"/>
      <c r="F35" s="4"/>
      <c r="G35" s="4" t="s">
        <v>215</v>
      </c>
      <c r="H35" s="4"/>
    </row>
    <row r="36" spans="1:8">
      <c r="A36" s="4"/>
      <c r="B36" s="4"/>
      <c r="C36" s="4"/>
      <c r="D36" s="4"/>
      <c r="E36" s="4"/>
      <c r="F36" s="4"/>
      <c r="G36" s="4"/>
      <c r="H36" s="4"/>
    </row>
    <row r="37" spans="1:8">
      <c r="A37" s="4"/>
      <c r="B37" s="4"/>
      <c r="C37" s="4"/>
      <c r="D37" s="4"/>
      <c r="E37" s="4"/>
      <c r="F37" s="4"/>
      <c r="G37" s="4"/>
      <c r="H37" s="4"/>
    </row>
    <row r="38" spans="1:8">
      <c r="A38" s="4"/>
      <c r="B38" s="183"/>
      <c r="C38" s="184" t="s">
        <v>43</v>
      </c>
      <c r="D38" s="248" t="str">
        <f>IF(F34&lt;=10, "I", IF(F34&lt;=20, "II", IF(F34&lt;=30, "III", IF(F34&lt;=40, "IV", IF(F34&lt;=50, "V")))))</f>
        <v>III</v>
      </c>
      <c r="E38" s="136" t="s">
        <v>45</v>
      </c>
      <c r="F38" s="164"/>
      <c r="G38" s="164"/>
      <c r="H38" s="4"/>
    </row>
    <row r="39" spans="1:8">
      <c r="A39" s="4"/>
      <c r="B39" s="185"/>
      <c r="C39" s="186" t="s">
        <v>44</v>
      </c>
      <c r="D39" s="245">
        <v>0</v>
      </c>
      <c r="E39" s="164" t="s">
        <v>142</v>
      </c>
      <c r="F39" s="164"/>
      <c r="G39" s="164"/>
      <c r="H39" s="4"/>
    </row>
    <row r="40" spans="1:8">
      <c r="A40" s="4"/>
      <c r="B40" s="4"/>
      <c r="C40" s="4"/>
      <c r="D40" s="4"/>
      <c r="E40" s="4" t="s">
        <v>143</v>
      </c>
      <c r="F40" s="4"/>
      <c r="G40" s="4"/>
      <c r="H40" s="4"/>
    </row>
    <row r="41" spans="1:8">
      <c r="A41" s="4"/>
      <c r="B41" s="4"/>
      <c r="C41" s="4"/>
      <c r="D41" s="4"/>
      <c r="E41" s="4"/>
      <c r="F41" s="4"/>
      <c r="G41" s="4"/>
      <c r="H41" s="4"/>
    </row>
    <row r="42" spans="1:8">
      <c r="A42" s="4"/>
      <c r="B42" s="4"/>
      <c r="C42" s="4"/>
      <c r="D42" s="4"/>
      <c r="E42" s="4"/>
      <c r="F42" s="4"/>
      <c r="G42" s="4"/>
      <c r="H42" s="4"/>
    </row>
    <row r="43" spans="1:8" ht="18.75" customHeight="1">
      <c r="A43" s="4"/>
      <c r="B43" s="4"/>
      <c r="C43" s="4"/>
      <c r="D43" s="4"/>
      <c r="E43" s="357" t="s">
        <v>145</v>
      </c>
      <c r="F43" s="358"/>
      <c r="G43" s="4"/>
      <c r="H43" s="4"/>
    </row>
    <row r="44" spans="1:8">
      <c r="A44" s="4"/>
      <c r="B44" s="4"/>
      <c r="C44" s="4"/>
      <c r="D44" s="4"/>
      <c r="E44" s="187" t="s">
        <v>32</v>
      </c>
      <c r="F44" s="188" t="s">
        <v>33</v>
      </c>
      <c r="G44" s="4"/>
      <c r="H44" s="4"/>
    </row>
    <row r="45" spans="1:8">
      <c r="A45" s="4"/>
      <c r="B45" s="4"/>
      <c r="C45" s="4"/>
      <c r="D45" s="282">
        <f>IF(D38="I",1,IF(D38="II",2,IF(D38="III",3,IF(D38="IV",4,IF(D38="V",5,"Z O N E  ??")))))</f>
        <v>3</v>
      </c>
      <c r="E45" s="187" t="s">
        <v>34</v>
      </c>
      <c r="F45" s="188"/>
      <c r="G45" s="4"/>
      <c r="H45" s="189"/>
    </row>
    <row r="46" spans="1:8" ht="18.75" customHeight="1">
      <c r="A46" s="4"/>
      <c r="B46" s="23" t="s">
        <v>35</v>
      </c>
      <c r="C46" s="190"/>
      <c r="D46" s="191"/>
      <c r="E46" s="192">
        <f>IF(OR(D38="I",D38="II",D38="III",D38="IV",D38="V"),VLOOKUP(E48,Anlage_AHO_PST!A6:B126,1),"      ZONE ?")</f>
        <v>0</v>
      </c>
      <c r="F46" s="192">
        <f>VLOOKUP($E$46,Anlage_AHO_PST!$B$6:$H$126,D45+1)+D39*(VLOOKUP($E$46,Anlage_AHO_PST!$B$6:$H$126,D45+2)-VLOOKUP($E$46,Anlage_AHO_PST!$B$6:$H$126,D45+1))</f>
        <v>0</v>
      </c>
      <c r="G46" s="4"/>
      <c r="H46" s="189"/>
    </row>
    <row r="47" spans="1:8">
      <c r="A47" s="4"/>
      <c r="B47" s="193" t="s">
        <v>36</v>
      </c>
      <c r="C47" s="194"/>
      <c r="D47" s="195"/>
      <c r="E47" s="192">
        <f>IF(OR(D38="I",D38="II",D38="III",D38="IV",D38="V"),VLOOKUP(E48,Anlage_AHO_PST!$A$6:$B$126,2),"      ZONE ?")</f>
        <v>500000</v>
      </c>
      <c r="F47" s="192">
        <f>VLOOKUP($E$47,Anlage_AHO_PST!$B$6:$H$126,D45+1)+D39*(VLOOKUP($E$47,Anlage_AHO_PST!$B$6:$H$126,D45+2)-VLOOKUP($E$47,Anlage_AHO_PST!$B$6:$H$126,D45+1))</f>
        <v>31072.800000000003</v>
      </c>
      <c r="G47" s="4"/>
      <c r="H47" s="196"/>
    </row>
    <row r="48" spans="1:8">
      <c r="A48" s="4"/>
      <c r="B48" s="4"/>
      <c r="C48" s="4"/>
      <c r="D48" s="4"/>
      <c r="E48" s="197">
        <f>C19</f>
        <v>0</v>
      </c>
      <c r="F48" s="197">
        <f>(F47-F46)/(E47-E46)*(E48-E47)+F47</f>
        <v>0</v>
      </c>
      <c r="G48" s="4"/>
      <c r="H48" s="196"/>
    </row>
    <row r="49" spans="1:10">
      <c r="A49" s="4"/>
      <c r="B49" s="4"/>
      <c r="C49" s="4"/>
      <c r="D49" s="4"/>
      <c r="E49" s="198"/>
      <c r="F49" s="4"/>
      <c r="G49" s="199"/>
      <c r="H49" s="196"/>
    </row>
    <row r="50" spans="1:10">
      <c r="A50" s="4"/>
      <c r="B50" s="4"/>
      <c r="C50" s="4"/>
      <c r="D50" s="4"/>
      <c r="E50" s="198"/>
      <c r="F50" s="4"/>
      <c r="G50" s="199"/>
      <c r="H50" s="196"/>
    </row>
    <row r="51" spans="1:10" ht="18.75" customHeight="1">
      <c r="A51" s="4"/>
      <c r="B51" s="4"/>
      <c r="C51" s="4"/>
      <c r="D51" s="4"/>
      <c r="E51" s="4"/>
      <c r="F51" s="4"/>
      <c r="G51" s="199"/>
      <c r="H51" s="196"/>
    </row>
    <row r="52" spans="1:10">
      <c r="A52" s="4"/>
      <c r="B52" s="4"/>
      <c r="C52" s="165"/>
      <c r="D52" s="4"/>
      <c r="E52" s="4"/>
      <c r="F52" s="4"/>
      <c r="G52" s="199"/>
      <c r="H52" s="196"/>
    </row>
    <row r="53" spans="1:10">
      <c r="A53" s="4"/>
      <c r="B53" s="4"/>
      <c r="C53" s="165"/>
      <c r="D53" s="4"/>
      <c r="E53" s="4"/>
      <c r="F53" s="4"/>
      <c r="G53" s="199"/>
      <c r="H53" s="196"/>
    </row>
    <row r="54" spans="1:10">
      <c r="A54" s="4"/>
      <c r="B54" s="4"/>
      <c r="C54" s="4"/>
      <c r="D54" s="4"/>
      <c r="E54" s="4"/>
      <c r="F54" s="4"/>
      <c r="G54" s="199"/>
      <c r="H54" s="196"/>
    </row>
    <row r="55" spans="1:10" ht="18.75" customHeight="1">
      <c r="A55" s="4"/>
      <c r="B55" s="4"/>
      <c r="C55" s="4"/>
      <c r="D55" s="4"/>
      <c r="E55" s="4"/>
      <c r="F55" s="4"/>
      <c r="G55" s="4"/>
      <c r="H55" s="4"/>
    </row>
    <row r="56" spans="1:10" ht="4.5" customHeight="1">
      <c r="A56" s="200"/>
      <c r="B56" s="11"/>
      <c r="C56" s="11"/>
      <c r="D56" s="11"/>
      <c r="E56" s="11"/>
      <c r="F56" s="11"/>
      <c r="G56" s="11"/>
      <c r="H56" s="177"/>
    </row>
    <row r="57" spans="1:10">
      <c r="A57" s="137" t="s">
        <v>0</v>
      </c>
      <c r="B57" s="138"/>
      <c r="C57" s="139" t="str">
        <f>C2</f>
        <v>NAME</v>
      </c>
      <c r="D57" s="138"/>
      <c r="E57" s="140" t="s">
        <v>123</v>
      </c>
      <c r="F57" s="139" t="str">
        <f>F2</f>
        <v>PROJEKTSTEUERUNG</v>
      </c>
      <c r="G57" s="140" t="s">
        <v>130</v>
      </c>
      <c r="H57" s="141">
        <f ca="1">H2</f>
        <v>43817</v>
      </c>
    </row>
    <row r="58" spans="1:10">
      <c r="A58" s="137" t="s">
        <v>1</v>
      </c>
      <c r="B58" s="138"/>
      <c r="C58" s="139" t="str">
        <f>C3</f>
        <v>NAME</v>
      </c>
      <c r="D58" s="138"/>
      <c r="E58" s="140" t="s">
        <v>124</v>
      </c>
      <c r="F58" s="139" t="str">
        <f>F3</f>
        <v>NAME</v>
      </c>
      <c r="G58" s="140"/>
      <c r="H58" s="142"/>
    </row>
    <row r="59" spans="1:10" ht="4.5" customHeight="1">
      <c r="A59" s="12"/>
      <c r="B59" s="13"/>
      <c r="C59" s="22"/>
      <c r="D59" s="13"/>
      <c r="E59" s="14"/>
      <c r="F59" s="22"/>
      <c r="G59" s="14"/>
      <c r="H59" s="15"/>
    </row>
    <row r="60" spans="1:10" ht="18.75" customHeight="1">
      <c r="A60" s="4"/>
      <c r="B60" s="4"/>
      <c r="C60" s="4"/>
      <c r="D60" s="4"/>
      <c r="E60" s="4"/>
      <c r="F60" s="4"/>
      <c r="G60" s="4"/>
      <c r="H60" s="4"/>
      <c r="J60" s="72"/>
    </row>
    <row r="61" spans="1:10">
      <c r="A61" s="201" t="s">
        <v>37</v>
      </c>
      <c r="B61" s="202"/>
      <c r="C61" s="202"/>
      <c r="D61" s="77"/>
      <c r="E61" s="77"/>
      <c r="F61" s="203"/>
      <c r="G61" s="202"/>
      <c r="H61" s="202"/>
      <c r="J61" s="72"/>
    </row>
    <row r="62" spans="1:10" ht="18.75" customHeight="1">
      <c r="A62" s="204"/>
      <c r="B62" s="205"/>
      <c r="C62" s="205"/>
      <c r="D62" s="4"/>
      <c r="E62" s="4"/>
      <c r="F62" s="206"/>
      <c r="G62" s="205"/>
      <c r="H62" s="205"/>
      <c r="J62" s="365"/>
    </row>
    <row r="63" spans="1:10" ht="18.75" customHeight="1">
      <c r="A63" s="345" t="s">
        <v>38</v>
      </c>
      <c r="B63" s="327" t="s">
        <v>39</v>
      </c>
      <c r="C63" s="328"/>
      <c r="D63" s="319" t="s">
        <v>103</v>
      </c>
      <c r="E63" s="319" t="s">
        <v>141</v>
      </c>
      <c r="F63" s="348" t="s">
        <v>167</v>
      </c>
      <c r="G63" s="313" t="s">
        <v>121</v>
      </c>
      <c r="H63" s="314"/>
      <c r="J63" s="365"/>
    </row>
    <row r="64" spans="1:10" ht="18.75" customHeight="1">
      <c r="A64" s="346"/>
      <c r="B64" s="329"/>
      <c r="C64" s="330"/>
      <c r="D64" s="320"/>
      <c r="E64" s="320"/>
      <c r="F64" s="349"/>
      <c r="G64" s="315"/>
      <c r="H64" s="316"/>
      <c r="J64" s="73"/>
    </row>
    <row r="65" spans="1:10" ht="18.75" customHeight="1">
      <c r="A65" s="346"/>
      <c r="B65" s="329"/>
      <c r="C65" s="330"/>
      <c r="D65" s="320"/>
      <c r="E65" s="320"/>
      <c r="F65" s="350"/>
      <c r="G65" s="317"/>
      <c r="H65" s="318"/>
      <c r="J65" s="74"/>
    </row>
    <row r="66" spans="1:10" ht="18.75" customHeight="1">
      <c r="A66" s="346"/>
      <c r="B66" s="329"/>
      <c r="C66" s="330"/>
      <c r="D66" s="320"/>
      <c r="E66" s="322"/>
      <c r="F66" s="351" t="s">
        <v>111</v>
      </c>
      <c r="G66" s="324" t="s">
        <v>166</v>
      </c>
      <c r="H66" s="324" t="s">
        <v>138</v>
      </c>
      <c r="J66" s="74"/>
    </row>
    <row r="67" spans="1:10" ht="18.75" customHeight="1">
      <c r="A67" s="346"/>
      <c r="B67" s="329"/>
      <c r="C67" s="330"/>
      <c r="D67" s="320"/>
      <c r="E67" s="322"/>
      <c r="F67" s="352"/>
      <c r="G67" s="325"/>
      <c r="H67" s="325"/>
      <c r="J67" s="74"/>
    </row>
    <row r="68" spans="1:10" ht="18.75" customHeight="1">
      <c r="A68" s="347"/>
      <c r="B68" s="331"/>
      <c r="C68" s="332"/>
      <c r="D68" s="321"/>
      <c r="E68" s="323"/>
      <c r="F68" s="353"/>
      <c r="G68" s="326"/>
      <c r="H68" s="326"/>
      <c r="J68" s="72"/>
    </row>
    <row r="69" spans="1:10">
      <c r="A69" s="207"/>
      <c r="B69" s="208"/>
      <c r="C69" s="208"/>
      <c r="D69" s="16"/>
      <c r="E69" s="209"/>
      <c r="F69" s="68"/>
      <c r="G69" s="80"/>
      <c r="H69" s="81"/>
      <c r="J69" s="72"/>
    </row>
    <row r="70" spans="1:10">
      <c r="A70" s="207">
        <v>1</v>
      </c>
      <c r="B70" s="208" t="s">
        <v>95</v>
      </c>
      <c r="C70" s="208"/>
      <c r="D70" s="16" t="s">
        <v>104</v>
      </c>
      <c r="E70" s="17">
        <v>19</v>
      </c>
      <c r="F70" s="211">
        <f>IF($F$66='Sonst. Bearbeitung'!$K$6, 'Sonst. Bearbeitung'!K8, IF($F$66='Sonst. Bearbeitung'!$L$6, 'Sonst. Bearbeitung'!L8, IF($F$66='Sonst. Bearbeitung'!$M$6, 'Sonst. Bearbeitung'!M8, IF($F$66='Sonst. Bearbeitung'!$N$6, 'Sonst. Bearbeitung'!N8, IF($F$66='Sonst. Bearbeitung'!$O$6, 'Sonst. Bearbeitung'!O8, IF($F$66='Sonst. Bearbeitung'!$P$6, 'Sonst. Bearbeitung'!P8, IF($F$66='Sonst. Bearbeitung'!$Q$6, 'Sonst. Bearbeitung'!Q8,)))))))</f>
        <v>16</v>
      </c>
      <c r="G70" s="107">
        <f>IF(F70=0,0,ROUND(($F$48*F70/100),2))</f>
        <v>0</v>
      </c>
      <c r="H70" s="101">
        <f>IF(E70=0,0,ROUND(($F$48*E70/100),2))</f>
        <v>0</v>
      </c>
      <c r="J70" s="75"/>
    </row>
    <row r="71" spans="1:10" ht="18.75" customHeight="1">
      <c r="A71" s="207">
        <v>2</v>
      </c>
      <c r="B71" s="208" t="s">
        <v>96</v>
      </c>
      <c r="C71" s="208"/>
      <c r="D71" s="16" t="s">
        <v>105</v>
      </c>
      <c r="E71" s="17">
        <v>21</v>
      </c>
      <c r="F71" s="211">
        <f>IF($F$66='Sonst. Bearbeitung'!$K$6, 'Sonst. Bearbeitung'!K9, IF($F$66='Sonst. Bearbeitung'!$L$6, 'Sonst. Bearbeitung'!L9, IF($F$66='Sonst. Bearbeitung'!$M$6, 'Sonst. Bearbeitung'!M9, IF($F$66='Sonst. Bearbeitung'!$N$6, 'Sonst. Bearbeitung'!N9, IF($F$66='Sonst. Bearbeitung'!$O$6, 'Sonst. Bearbeitung'!O9, IF($F$66='Sonst. Bearbeitung'!$P$6, 'Sonst. Bearbeitung'!P9, IF($F$66='Sonst. Bearbeitung'!$Q$6, 'Sonst. Bearbeitung'!Q9,)))))))</f>
        <v>16</v>
      </c>
      <c r="G71" s="108">
        <f>IF(F71=0,0,ROUND(($F$48*F71/100),2))</f>
        <v>0</v>
      </c>
      <c r="H71" s="101">
        <f>IF(E71=0,0,ROUND(($F$48*E71/100),2))</f>
        <v>0</v>
      </c>
      <c r="J71" s="75"/>
    </row>
    <row r="72" spans="1:10">
      <c r="A72" s="207">
        <v>3</v>
      </c>
      <c r="B72" s="208" t="s">
        <v>97</v>
      </c>
      <c r="C72" s="208"/>
      <c r="D72" s="16" t="s">
        <v>106</v>
      </c>
      <c r="E72" s="17">
        <v>22</v>
      </c>
      <c r="F72" s="211">
        <f>IF($F$66='Sonst. Bearbeitung'!$K$6, 'Sonst. Bearbeitung'!K10, IF($F$66='Sonst. Bearbeitung'!$L$6, 'Sonst. Bearbeitung'!L10, IF($F$66='Sonst. Bearbeitung'!$M$6, 'Sonst. Bearbeitung'!M10, IF($F$66='Sonst. Bearbeitung'!$N$6, 'Sonst. Bearbeitung'!N10, IF($F$66='Sonst. Bearbeitung'!$O$6, 'Sonst. Bearbeitung'!O10, IF($F$66='Sonst. Bearbeitung'!$P$6, 'Sonst. Bearbeitung'!P10, IF($F$66='Sonst. Bearbeitung'!$Q$6, 'Sonst. Bearbeitung'!Q10,)))))))</f>
        <v>20</v>
      </c>
      <c r="G72" s="108">
        <f>IF(F72=0,0,ROUND(($F$48*F72/100),2))</f>
        <v>0</v>
      </c>
      <c r="H72" s="101">
        <f>IF(E72=0,0,ROUND(($F$48*E72/100),2))</f>
        <v>0</v>
      </c>
      <c r="J72" s="75"/>
    </row>
    <row r="73" spans="1:10">
      <c r="A73" s="207">
        <v>4</v>
      </c>
      <c r="B73" s="208" t="s">
        <v>98</v>
      </c>
      <c r="C73" s="208"/>
      <c r="D73" s="16">
        <v>8</v>
      </c>
      <c r="E73" s="17">
        <v>30</v>
      </c>
      <c r="F73" s="211">
        <f>IF($F$66='Sonst. Bearbeitung'!$K$6, 'Sonst. Bearbeitung'!K11, IF($F$66='Sonst. Bearbeitung'!$L$6, 'Sonst. Bearbeitung'!L11, IF($F$66='Sonst. Bearbeitung'!$M$6, 'Sonst. Bearbeitung'!M11, IF($F$66='Sonst. Bearbeitung'!$N$6, 'Sonst. Bearbeitung'!N11, IF($F$66='Sonst. Bearbeitung'!$O$6, 'Sonst. Bearbeitung'!O11, IF($F$66='Sonst. Bearbeitung'!$P$6, 'Sonst. Bearbeitung'!P11, IF($F$66='Sonst. Bearbeitung'!$Q$6, 'Sonst. Bearbeitung'!Q11,)))))))</f>
        <v>28</v>
      </c>
      <c r="G73" s="108">
        <f>IF(F73=0,0,ROUND(($F$48*F73/100),2))</f>
        <v>0</v>
      </c>
      <c r="H73" s="101">
        <f>IF(E73=0,0,ROUND(($F$48*E73/100),2))</f>
        <v>0</v>
      </c>
      <c r="J73" s="75"/>
    </row>
    <row r="74" spans="1:10">
      <c r="A74" s="212">
        <v>5</v>
      </c>
      <c r="B74" s="208" t="s">
        <v>99</v>
      </c>
      <c r="C74" s="208"/>
      <c r="D74" s="16">
        <v>9</v>
      </c>
      <c r="E74" s="17">
        <v>8</v>
      </c>
      <c r="F74" s="213">
        <f>IF($F$66='Sonst. Bearbeitung'!$K$6, 'Sonst. Bearbeitung'!K12, IF($F$66='Sonst. Bearbeitung'!$L$6, 'Sonst. Bearbeitung'!L12, IF($F$66='Sonst. Bearbeitung'!$M$6, 'Sonst. Bearbeitung'!M12, IF($F$66='Sonst. Bearbeitung'!$N$6, 'Sonst. Bearbeitung'!N12, IF($F$66='Sonst. Bearbeitung'!$O$6, 'Sonst. Bearbeitung'!O12, IF($F$66='Sonst. Bearbeitung'!$P$6, 'Sonst. Bearbeitung'!P12, IF($F$66='Sonst. Bearbeitung'!$Q$6, 'Sonst. Bearbeitung'!Q12,)))))))</f>
        <v>7</v>
      </c>
      <c r="G74" s="109">
        <f>IF(F74=0,0,ROUND(($F$48*F74/100),2))</f>
        <v>0</v>
      </c>
      <c r="H74" s="102">
        <f>IF(E74=0,0,ROUND(($F$48*E74/100),2))</f>
        <v>0</v>
      </c>
      <c r="J74" s="75"/>
    </row>
    <row r="75" spans="1:10">
      <c r="A75" s="188"/>
      <c r="B75" s="214" t="s">
        <v>107</v>
      </c>
      <c r="C75" s="214"/>
      <c r="D75" s="18"/>
      <c r="E75" s="100">
        <f>SUM(E70:E74)/100</f>
        <v>1</v>
      </c>
      <c r="F75" s="249">
        <f>SUM(F70:F74)/100</f>
        <v>0.87</v>
      </c>
      <c r="G75" s="110">
        <f>SUM(G70:G74)</f>
        <v>0</v>
      </c>
      <c r="H75" s="103">
        <f>SUM(H70:H74)</f>
        <v>0</v>
      </c>
      <c r="J75" s="72"/>
    </row>
    <row r="76" spans="1:10">
      <c r="A76" s="188"/>
      <c r="B76" s="208" t="s">
        <v>133</v>
      </c>
      <c r="C76" s="208"/>
      <c r="D76" s="16"/>
      <c r="E76" s="209"/>
      <c r="F76" s="117"/>
      <c r="G76" s="111"/>
      <c r="H76" s="104"/>
    </row>
    <row r="77" spans="1:10">
      <c r="A77" s="215"/>
      <c r="B77" s="31" t="s">
        <v>134</v>
      </c>
      <c r="C77" s="216"/>
      <c r="D77" s="78"/>
      <c r="E77" s="79">
        <v>1</v>
      </c>
      <c r="F77" s="252"/>
      <c r="G77" s="112"/>
      <c r="H77" s="105">
        <f>IF(E77=0,0,ROUND((H75*E77/(E75*100)),2))</f>
        <v>0</v>
      </c>
    </row>
    <row r="78" spans="1:10">
      <c r="A78" s="215"/>
      <c r="B78" s="208" t="s">
        <v>133</v>
      </c>
      <c r="C78" s="208"/>
      <c r="D78" s="19"/>
      <c r="E78" s="210"/>
      <c r="F78" s="119"/>
      <c r="G78" s="113"/>
      <c r="H78" s="246" t="s">
        <v>144</v>
      </c>
    </row>
    <row r="79" spans="1:10" ht="18.75" customHeight="1">
      <c r="A79" s="215"/>
      <c r="B79" s="31" t="s">
        <v>136</v>
      </c>
      <c r="C79" s="216"/>
      <c r="D79" s="78"/>
      <c r="E79" s="217"/>
      <c r="F79" s="118"/>
      <c r="G79" s="112"/>
      <c r="H79" s="247">
        <v>0</v>
      </c>
    </row>
    <row r="80" spans="1:10">
      <c r="A80" s="215"/>
      <c r="B80" s="208" t="s">
        <v>133</v>
      </c>
      <c r="C80" s="208"/>
      <c r="D80" s="19"/>
      <c r="E80" s="210"/>
      <c r="F80" s="119"/>
      <c r="G80" s="113"/>
      <c r="H80" s="246" t="s">
        <v>144</v>
      </c>
    </row>
    <row r="81" spans="1:8">
      <c r="A81" s="215"/>
      <c r="B81" s="31" t="s">
        <v>137</v>
      </c>
      <c r="C81" s="216"/>
      <c r="D81" s="78"/>
      <c r="E81" s="217"/>
      <c r="F81" s="118"/>
      <c r="G81" s="112"/>
      <c r="H81" s="247">
        <v>0</v>
      </c>
    </row>
    <row r="82" spans="1:8">
      <c r="A82" s="215"/>
      <c r="B82" s="303" t="s">
        <v>40</v>
      </c>
      <c r="C82" s="304"/>
      <c r="D82" s="78"/>
      <c r="E82" s="79">
        <v>0</v>
      </c>
      <c r="F82" s="252"/>
      <c r="G82" s="114"/>
      <c r="H82" s="106">
        <f>IF(E82=0,0,ROUND((H75*E82/100),2))</f>
        <v>0</v>
      </c>
    </row>
    <row r="83" spans="1:8">
      <c r="A83" s="188"/>
      <c r="B83" s="214" t="s">
        <v>41</v>
      </c>
      <c r="C83" s="214"/>
      <c r="D83" s="20"/>
      <c r="E83" s="100">
        <f>SUM(E76:E82)/100</f>
        <v>0.01</v>
      </c>
      <c r="F83" s="253"/>
      <c r="G83" s="115"/>
      <c r="H83" s="103">
        <f>SUM(H76:H82)</f>
        <v>0</v>
      </c>
    </row>
    <row r="84" spans="1:8">
      <c r="A84" s="188"/>
      <c r="B84" s="218" t="s">
        <v>135</v>
      </c>
      <c r="C84" s="214"/>
      <c r="D84" s="20"/>
      <c r="E84" s="251">
        <v>0.05</v>
      </c>
      <c r="F84" s="250" t="s">
        <v>164</v>
      </c>
      <c r="G84" s="115"/>
      <c r="H84" s="103">
        <f>(H75+H83)*E84</f>
        <v>0</v>
      </c>
    </row>
    <row r="85" spans="1:8">
      <c r="A85" s="188"/>
      <c r="B85" s="305" t="s">
        <v>140</v>
      </c>
      <c r="C85" s="306"/>
      <c r="D85" s="306"/>
      <c r="E85" s="306"/>
      <c r="F85" s="306"/>
      <c r="G85" s="307"/>
      <c r="H85" s="103">
        <f>SUM(H84,H75,H83)</f>
        <v>0</v>
      </c>
    </row>
    <row r="86" spans="1:8">
      <c r="A86" s="188"/>
      <c r="B86" s="208" t="s">
        <v>42</v>
      </c>
      <c r="C86" s="208"/>
      <c r="D86" s="308">
        <v>0.19</v>
      </c>
      <c r="E86" s="308"/>
      <c r="F86" s="308"/>
      <c r="G86" s="309"/>
      <c r="H86" s="103">
        <f>ROUND((H85*D86),2)</f>
        <v>0</v>
      </c>
    </row>
    <row r="87" spans="1:8">
      <c r="A87" s="213"/>
      <c r="B87" s="310" t="s">
        <v>139</v>
      </c>
      <c r="C87" s="311"/>
      <c r="D87" s="311"/>
      <c r="E87" s="311"/>
      <c r="F87" s="311"/>
      <c r="G87" s="312"/>
      <c r="H87" s="116">
        <f>H85+H86</f>
        <v>0</v>
      </c>
    </row>
    <row r="88" spans="1:8">
      <c r="A88" s="219"/>
      <c r="B88" s="208"/>
      <c r="C88" s="208"/>
      <c r="D88" s="220"/>
      <c r="E88" s="140"/>
      <c r="F88" s="221"/>
      <c r="G88" s="221"/>
      <c r="H88" s="221"/>
    </row>
    <row r="89" spans="1:8">
      <c r="A89" s="222"/>
      <c r="B89" s="223"/>
      <c r="C89" s="223"/>
      <c r="D89" s="224"/>
      <c r="E89" s="222"/>
      <c r="F89" s="224"/>
      <c r="G89" s="224"/>
      <c r="H89" s="225"/>
    </row>
    <row r="90" spans="1:8" ht="18.75" customHeight="1">
      <c r="A90" s="222"/>
      <c r="B90" s="223"/>
      <c r="C90" s="223"/>
      <c r="D90" s="224"/>
      <c r="E90" s="222"/>
      <c r="F90" s="224"/>
      <c r="G90" s="224"/>
      <c r="H90" s="225"/>
    </row>
    <row r="91" spans="1:8">
      <c r="A91" s="222"/>
      <c r="B91" s="224"/>
      <c r="C91" s="224"/>
      <c r="D91" s="224"/>
      <c r="E91" s="222"/>
      <c r="F91" s="226"/>
      <c r="G91" s="227"/>
      <c r="H91" s="222"/>
    </row>
    <row r="92" spans="1:8">
      <c r="A92" s="222"/>
      <c r="B92" s="224"/>
      <c r="C92" s="224"/>
      <c r="D92" s="228"/>
      <c r="E92" s="228"/>
      <c r="F92" s="229"/>
      <c r="G92" s="230"/>
      <c r="H92" s="222"/>
    </row>
    <row r="93" spans="1:8">
      <c r="A93" s="222"/>
      <c r="B93" s="224"/>
      <c r="C93" s="224"/>
      <c r="D93" s="224"/>
      <c r="E93" s="228"/>
      <c r="F93" s="225"/>
      <c r="G93" s="227"/>
      <c r="H93" s="222"/>
    </row>
    <row r="94" spans="1:8">
      <c r="A94" s="222"/>
      <c r="B94" s="231"/>
      <c r="C94" s="231"/>
      <c r="D94" s="232"/>
      <c r="E94" s="222"/>
      <c r="F94" s="229"/>
      <c r="G94" s="224"/>
      <c r="H94" s="222"/>
    </row>
    <row r="95" spans="1:8">
      <c r="A95" s="222"/>
      <c r="B95" s="224"/>
      <c r="C95" s="224"/>
      <c r="D95" s="224"/>
      <c r="E95" s="222"/>
      <c r="F95" s="229"/>
      <c r="G95" s="224"/>
      <c r="H95" s="222"/>
    </row>
    <row r="96" spans="1:8">
      <c r="A96" s="222"/>
      <c r="B96" s="224"/>
      <c r="C96" s="224"/>
      <c r="D96" s="224"/>
      <c r="E96" s="222"/>
      <c r="F96" s="229"/>
      <c r="G96" s="224"/>
      <c r="H96" s="222"/>
    </row>
    <row r="97" spans="1:8">
      <c r="A97" s="222"/>
      <c r="B97" s="224"/>
      <c r="C97" s="224"/>
      <c r="D97" s="224"/>
      <c r="E97" s="222"/>
      <c r="F97" s="229"/>
      <c r="G97" s="224"/>
      <c r="H97" s="222"/>
    </row>
    <row r="98" spans="1:8">
      <c r="A98" s="222"/>
      <c r="B98" s="224"/>
      <c r="C98" s="224"/>
      <c r="D98" s="224"/>
      <c r="E98" s="222"/>
      <c r="F98" s="229"/>
      <c r="G98" s="224"/>
      <c r="H98" s="222"/>
    </row>
    <row r="99" spans="1:8">
      <c r="A99" s="222"/>
      <c r="B99" s="224"/>
      <c r="C99" s="224"/>
      <c r="D99" s="224"/>
      <c r="E99" s="222"/>
      <c r="F99" s="229"/>
      <c r="G99" s="224"/>
      <c r="H99" s="222"/>
    </row>
    <row r="100" spans="1:8">
      <c r="A100" s="222"/>
      <c r="B100" s="224"/>
      <c r="C100" s="224"/>
      <c r="D100" s="222"/>
      <c r="E100" s="222"/>
      <c r="F100" s="222"/>
      <c r="G100" s="224"/>
      <c r="H100" s="222"/>
    </row>
    <row r="101" spans="1:8">
      <c r="A101" s="222"/>
      <c r="B101" s="224"/>
      <c r="C101" s="224"/>
      <c r="D101" s="222"/>
      <c r="E101" s="222"/>
      <c r="F101" s="222"/>
      <c r="G101" s="224"/>
      <c r="H101" s="222"/>
    </row>
    <row r="102" spans="1:8">
      <c r="A102" s="222"/>
      <c r="B102" s="222"/>
      <c r="C102" s="222"/>
      <c r="D102" s="222"/>
      <c r="E102" s="222"/>
      <c r="F102" s="222"/>
      <c r="G102" s="222"/>
      <c r="H102" s="222"/>
    </row>
    <row r="103" spans="1:8">
      <c r="A103" s="222"/>
      <c r="B103" s="222"/>
      <c r="C103" s="222"/>
      <c r="D103" s="222"/>
      <c r="E103" s="222"/>
      <c r="F103" s="222"/>
      <c r="G103" s="222"/>
      <c r="H103" s="222"/>
    </row>
    <row r="104" spans="1:8">
      <c r="A104" s="222"/>
      <c r="B104" s="222"/>
      <c r="C104" s="222"/>
      <c r="D104" s="222"/>
      <c r="E104" s="222"/>
      <c r="F104" s="222"/>
      <c r="G104" s="222"/>
      <c r="H104" s="222"/>
    </row>
    <row r="105" spans="1:8" ht="18.75" customHeight="1">
      <c r="A105" s="222"/>
      <c r="B105" s="233"/>
      <c r="C105" s="233"/>
      <c r="D105" s="234"/>
      <c r="E105" s="235"/>
      <c r="F105" s="236"/>
      <c r="G105" s="237"/>
      <c r="H105" s="222"/>
    </row>
    <row r="106" spans="1:8">
      <c r="A106" s="222"/>
      <c r="B106" s="224"/>
      <c r="C106" s="224"/>
      <c r="D106" s="224"/>
      <c r="E106" s="222"/>
      <c r="F106" s="225"/>
      <c r="G106" s="238"/>
      <c r="H106" s="222"/>
    </row>
    <row r="107" spans="1:8">
      <c r="A107" s="222"/>
      <c r="B107" s="224"/>
      <c r="C107" s="224"/>
      <c r="D107" s="224"/>
      <c r="E107" s="222"/>
      <c r="F107" s="225"/>
      <c r="G107" s="227"/>
      <c r="H107" s="222"/>
    </row>
    <row r="108" spans="1:8">
      <c r="A108" s="222"/>
      <c r="B108" s="222"/>
      <c r="C108" s="222"/>
      <c r="D108" s="222"/>
      <c r="E108" s="222"/>
      <c r="F108" s="222"/>
      <c r="G108" s="222"/>
      <c r="H108" s="222"/>
    </row>
  </sheetData>
  <sheetProtection algorithmName="SHA-512" hashValue="CxBCb+xnk2YjHvtRcAu9ZlRfG4ft727yl9yQaLyzcieF4Bqxq/hrXDb/6kxO37ygsvermqLA2S4Bpr3VP7BFkg==" saltValue="pxR9k4VinVPmXrl77JMv8g==" spinCount="100000" sheet="1" objects="1" scenarios="1"/>
  <mergeCells count="36">
    <mergeCell ref="J62:J63"/>
    <mergeCell ref="C8:C10"/>
    <mergeCell ref="D8:H10"/>
    <mergeCell ref="D11:H11"/>
    <mergeCell ref="D12:H12"/>
    <mergeCell ref="D13:H13"/>
    <mergeCell ref="A63:A68"/>
    <mergeCell ref="F63:F65"/>
    <mergeCell ref="F66:F68"/>
    <mergeCell ref="D14:H14"/>
    <mergeCell ref="D15:H15"/>
    <mergeCell ref="D16:H16"/>
    <mergeCell ref="D17:H17"/>
    <mergeCell ref="E43:F43"/>
    <mergeCell ref="D18:H18"/>
    <mergeCell ref="D19:H19"/>
    <mergeCell ref="D20:H20"/>
    <mergeCell ref="A16:B16"/>
    <mergeCell ref="A8:B10"/>
    <mergeCell ref="A18:B18"/>
    <mergeCell ref="A13:B13"/>
    <mergeCell ref="A12:B12"/>
    <mergeCell ref="A11:B11"/>
    <mergeCell ref="A15:B15"/>
    <mergeCell ref="A14:B14"/>
    <mergeCell ref="A17:B17"/>
    <mergeCell ref="B82:C82"/>
    <mergeCell ref="B85:G85"/>
    <mergeCell ref="D86:G86"/>
    <mergeCell ref="B87:G87"/>
    <mergeCell ref="G63:H65"/>
    <mergeCell ref="D63:D68"/>
    <mergeCell ref="E63:E68"/>
    <mergeCell ref="G66:G68"/>
    <mergeCell ref="H66:H68"/>
    <mergeCell ref="B63:C68"/>
  </mergeCells>
  <conditionalFormatting sqref="L2:Q3 L76:Q1048576 L5:Q73">
    <cfRule type="cellIs" dxfId="9" priority="17" stopIfTrue="1" operator="equal">
      <formula>0</formula>
    </cfRule>
  </conditionalFormatting>
  <conditionalFormatting sqref="D38:D39">
    <cfRule type="cellIs" dxfId="8" priority="13" stopIfTrue="1" operator="equal">
      <formula>"?"</formula>
    </cfRule>
  </conditionalFormatting>
  <conditionalFormatting sqref="D92">
    <cfRule type="cellIs" dxfId="7" priority="8" stopIfTrue="1" operator="equal">
      <formula>"?"</formula>
    </cfRule>
  </conditionalFormatting>
  <conditionalFormatting sqref="L75:Q75">
    <cfRule type="cellIs" dxfId="6" priority="5" stopIfTrue="1" operator="equal">
      <formula>0</formula>
    </cfRule>
  </conditionalFormatting>
  <conditionalFormatting sqref="L74:Q74">
    <cfRule type="cellIs" dxfId="5" priority="6" stopIfTrue="1" operator="equal">
      <formula>0</formula>
    </cfRule>
  </conditionalFormatting>
  <conditionalFormatting sqref="J64">
    <cfRule type="cellIs" dxfId="4" priority="4" stopIfTrue="1" operator="equal">
      <formula>"?"</formula>
    </cfRule>
  </conditionalFormatting>
  <conditionalFormatting sqref="E4:G4">
    <cfRule type="cellIs" dxfId="3" priority="3" stopIfTrue="1" operator="equal">
      <formula>0</formula>
    </cfRule>
  </conditionalFormatting>
  <conditionalFormatting sqref="H4">
    <cfRule type="cellIs" dxfId="2" priority="2" stopIfTrue="1" operator="equal">
      <formula>0</formula>
    </cfRule>
  </conditionalFormatting>
  <conditionalFormatting sqref="E1:G1">
    <cfRule type="cellIs" dxfId="1" priority="1" stopIfTrue="1" operator="equal">
      <formula>0</formula>
    </cfRule>
  </conditionalFormatting>
  <printOptions horizontalCentered="1" gridLinesSet="0"/>
  <pageMargins left="0.74803149606299213" right="0.70866141732283472" top="0.82677165354330717" bottom="0.74803149606299213" header="0.31496062992125984" footer="0.31496062992125984"/>
  <pageSetup paperSize="9" scale="60" fitToHeight="0" orientation="portrait" horizontalDpi="1200" verticalDpi="1200" r:id="rId1"/>
  <headerFooter alignWithMargins="0">
    <oddHeader>&amp;L&amp;"-,Fett"&amp;16  HONORARBERECHNUNG PROJEKTSTEUERUNG&amp;"-,Standard"  gem. § 2 AHO-Heft Nr. 9 (2014)&amp;R&amp;G</oddHeader>
    <oddFooter>&amp;CSeite &amp;P von &amp;N</oddFooter>
  </headerFooter>
  <rowBreaks count="1" manualBreakCount="1">
    <brk id="55" max="7" man="1"/>
  </rowBreaks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'Sonst. Bearbeitung'!$C$5:$C$14</xm:f>
          </x14:formula1>
          <xm:sqref>F27:F30</xm:sqref>
        </x14:dataValidation>
        <x14:dataValidation type="list" allowBlank="1" showInputMessage="1" showErrorMessage="1" xr:uid="{00000000-0002-0000-0100-000001000000}">
          <x14:formula1>
            <xm:f>'Sonst. Bearbeitung'!$D$5:$D$9</xm:f>
          </x14:formula1>
          <xm:sqref>F31:F32</xm:sqref>
        </x14:dataValidation>
        <x14:dataValidation type="list" allowBlank="1" showInputMessage="1" showErrorMessage="1" xr:uid="{00000000-0002-0000-0100-000002000000}">
          <x14:formula1>
            <xm:f>'Sonst. Bearbeitung'!$E$5:$E$9</xm:f>
          </x14:formula1>
          <xm:sqref>D39</xm:sqref>
        </x14:dataValidation>
        <x14:dataValidation type="list" allowBlank="1" showInputMessage="1" showErrorMessage="1" xr:uid="{00000000-0002-0000-0100-000003000000}">
          <x14:formula1>
            <xm:f>'Sonst. Bearbeitung'!$K$6:$Q$6</xm:f>
          </x14:formula1>
          <xm:sqref>F66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70"/>
  <sheetViews>
    <sheetView showGridLines="0" view="pageBreakPreview" zoomScale="118" zoomScaleNormal="100" zoomScaleSheetLayoutView="118" zoomScalePageLayoutView="85" workbookViewId="0">
      <selection activeCell="E20" sqref="E20"/>
    </sheetView>
  </sheetViews>
  <sheetFormatPr baseColWidth="10" defaultColWidth="8.7109375" defaultRowHeight="12.75"/>
  <cols>
    <col min="1" max="8" width="13.5703125" style="83" customWidth="1"/>
    <col min="9" max="253" width="8.7109375" style="83"/>
    <col min="254" max="254" width="12.140625" style="83" customWidth="1"/>
    <col min="255" max="264" width="9.7109375" style="83" customWidth="1"/>
    <col min="265" max="509" width="8.7109375" style="83"/>
    <col min="510" max="510" width="12.140625" style="83" customWidth="1"/>
    <col min="511" max="520" width="9.7109375" style="83" customWidth="1"/>
    <col min="521" max="765" width="8.7109375" style="83"/>
    <col min="766" max="766" width="12.140625" style="83" customWidth="1"/>
    <col min="767" max="776" width="9.7109375" style="83" customWidth="1"/>
    <col min="777" max="1021" width="8.7109375" style="83"/>
    <col min="1022" max="1022" width="12.140625" style="83" customWidth="1"/>
    <col min="1023" max="1032" width="9.7109375" style="83" customWidth="1"/>
    <col min="1033" max="1277" width="8.7109375" style="83"/>
    <col min="1278" max="1278" width="12.140625" style="83" customWidth="1"/>
    <col min="1279" max="1288" width="9.7109375" style="83" customWidth="1"/>
    <col min="1289" max="1533" width="8.7109375" style="83"/>
    <col min="1534" max="1534" width="12.140625" style="83" customWidth="1"/>
    <col min="1535" max="1544" width="9.7109375" style="83" customWidth="1"/>
    <col min="1545" max="1789" width="8.7109375" style="83"/>
    <col min="1790" max="1790" width="12.140625" style="83" customWidth="1"/>
    <col min="1791" max="1800" width="9.7109375" style="83" customWidth="1"/>
    <col min="1801" max="2045" width="8.7109375" style="83"/>
    <col min="2046" max="2046" width="12.140625" style="83" customWidth="1"/>
    <col min="2047" max="2056" width="9.7109375" style="83" customWidth="1"/>
    <col min="2057" max="2301" width="8.7109375" style="83"/>
    <col min="2302" max="2302" width="12.140625" style="83" customWidth="1"/>
    <col min="2303" max="2312" width="9.7109375" style="83" customWidth="1"/>
    <col min="2313" max="2557" width="8.7109375" style="83"/>
    <col min="2558" max="2558" width="12.140625" style="83" customWidth="1"/>
    <col min="2559" max="2568" width="9.7109375" style="83" customWidth="1"/>
    <col min="2569" max="2813" width="8.7109375" style="83"/>
    <col min="2814" max="2814" width="12.140625" style="83" customWidth="1"/>
    <col min="2815" max="2824" width="9.7109375" style="83" customWidth="1"/>
    <col min="2825" max="3069" width="8.7109375" style="83"/>
    <col min="3070" max="3070" width="12.140625" style="83" customWidth="1"/>
    <col min="3071" max="3080" width="9.7109375" style="83" customWidth="1"/>
    <col min="3081" max="3325" width="8.7109375" style="83"/>
    <col min="3326" max="3326" width="12.140625" style="83" customWidth="1"/>
    <col min="3327" max="3336" width="9.7109375" style="83" customWidth="1"/>
    <col min="3337" max="3581" width="8.7109375" style="83"/>
    <col min="3582" max="3582" width="12.140625" style="83" customWidth="1"/>
    <col min="3583" max="3592" width="9.7109375" style="83" customWidth="1"/>
    <col min="3593" max="3837" width="8.7109375" style="83"/>
    <col min="3838" max="3838" width="12.140625" style="83" customWidth="1"/>
    <col min="3839" max="3848" width="9.7109375" style="83" customWidth="1"/>
    <col min="3849" max="4093" width="8.7109375" style="83"/>
    <col min="4094" max="4094" width="12.140625" style="83" customWidth="1"/>
    <col min="4095" max="4104" width="9.7109375" style="83" customWidth="1"/>
    <col min="4105" max="4349" width="8.7109375" style="83"/>
    <col min="4350" max="4350" width="12.140625" style="83" customWidth="1"/>
    <col min="4351" max="4360" width="9.7109375" style="83" customWidth="1"/>
    <col min="4361" max="4605" width="8.7109375" style="83"/>
    <col min="4606" max="4606" width="12.140625" style="83" customWidth="1"/>
    <col min="4607" max="4616" width="9.7109375" style="83" customWidth="1"/>
    <col min="4617" max="4861" width="8.7109375" style="83"/>
    <col min="4862" max="4862" width="12.140625" style="83" customWidth="1"/>
    <col min="4863" max="4872" width="9.7109375" style="83" customWidth="1"/>
    <col min="4873" max="5117" width="8.7109375" style="83"/>
    <col min="5118" max="5118" width="12.140625" style="83" customWidth="1"/>
    <col min="5119" max="5128" width="9.7109375" style="83" customWidth="1"/>
    <col min="5129" max="5373" width="8.7109375" style="83"/>
    <col min="5374" max="5374" width="12.140625" style="83" customWidth="1"/>
    <col min="5375" max="5384" width="9.7109375" style="83" customWidth="1"/>
    <col min="5385" max="5629" width="8.7109375" style="83"/>
    <col min="5630" max="5630" width="12.140625" style="83" customWidth="1"/>
    <col min="5631" max="5640" width="9.7109375" style="83" customWidth="1"/>
    <col min="5641" max="5885" width="8.7109375" style="83"/>
    <col min="5886" max="5886" width="12.140625" style="83" customWidth="1"/>
    <col min="5887" max="5896" width="9.7109375" style="83" customWidth="1"/>
    <col min="5897" max="6141" width="8.7109375" style="83"/>
    <col min="6142" max="6142" width="12.140625" style="83" customWidth="1"/>
    <col min="6143" max="6152" width="9.7109375" style="83" customWidth="1"/>
    <col min="6153" max="6397" width="8.7109375" style="83"/>
    <col min="6398" max="6398" width="12.140625" style="83" customWidth="1"/>
    <col min="6399" max="6408" width="9.7109375" style="83" customWidth="1"/>
    <col min="6409" max="6653" width="8.7109375" style="83"/>
    <col min="6654" max="6654" width="12.140625" style="83" customWidth="1"/>
    <col min="6655" max="6664" width="9.7109375" style="83" customWidth="1"/>
    <col min="6665" max="6909" width="8.7109375" style="83"/>
    <col min="6910" max="6910" width="12.140625" style="83" customWidth="1"/>
    <col min="6911" max="6920" width="9.7109375" style="83" customWidth="1"/>
    <col min="6921" max="7165" width="8.7109375" style="83"/>
    <col min="7166" max="7166" width="12.140625" style="83" customWidth="1"/>
    <col min="7167" max="7176" width="9.7109375" style="83" customWidth="1"/>
    <col min="7177" max="7421" width="8.7109375" style="83"/>
    <col min="7422" max="7422" width="12.140625" style="83" customWidth="1"/>
    <col min="7423" max="7432" width="9.7109375" style="83" customWidth="1"/>
    <col min="7433" max="7677" width="8.7109375" style="83"/>
    <col min="7678" max="7678" width="12.140625" style="83" customWidth="1"/>
    <col min="7679" max="7688" width="9.7109375" style="83" customWidth="1"/>
    <col min="7689" max="7933" width="8.7109375" style="83"/>
    <col min="7934" max="7934" width="12.140625" style="83" customWidth="1"/>
    <col min="7935" max="7944" width="9.7109375" style="83" customWidth="1"/>
    <col min="7945" max="8189" width="8.7109375" style="83"/>
    <col min="8190" max="8190" width="12.140625" style="83" customWidth="1"/>
    <col min="8191" max="8200" width="9.7109375" style="83" customWidth="1"/>
    <col min="8201" max="8445" width="8.7109375" style="83"/>
    <col min="8446" max="8446" width="12.140625" style="83" customWidth="1"/>
    <col min="8447" max="8456" width="9.7109375" style="83" customWidth="1"/>
    <col min="8457" max="8701" width="8.7109375" style="83"/>
    <col min="8702" max="8702" width="12.140625" style="83" customWidth="1"/>
    <col min="8703" max="8712" width="9.7109375" style="83" customWidth="1"/>
    <col min="8713" max="8957" width="8.7109375" style="83"/>
    <col min="8958" max="8958" width="12.140625" style="83" customWidth="1"/>
    <col min="8959" max="8968" width="9.7109375" style="83" customWidth="1"/>
    <col min="8969" max="9213" width="8.7109375" style="83"/>
    <col min="9214" max="9214" width="12.140625" style="83" customWidth="1"/>
    <col min="9215" max="9224" width="9.7109375" style="83" customWidth="1"/>
    <col min="9225" max="9469" width="8.7109375" style="83"/>
    <col min="9470" max="9470" width="12.140625" style="83" customWidth="1"/>
    <col min="9471" max="9480" width="9.7109375" style="83" customWidth="1"/>
    <col min="9481" max="9725" width="8.7109375" style="83"/>
    <col min="9726" max="9726" width="12.140625" style="83" customWidth="1"/>
    <col min="9727" max="9736" width="9.7109375" style="83" customWidth="1"/>
    <col min="9737" max="9981" width="8.7109375" style="83"/>
    <col min="9982" max="9982" width="12.140625" style="83" customWidth="1"/>
    <col min="9983" max="9992" width="9.7109375" style="83" customWidth="1"/>
    <col min="9993" max="10237" width="8.7109375" style="83"/>
    <col min="10238" max="10238" width="12.140625" style="83" customWidth="1"/>
    <col min="10239" max="10248" width="9.7109375" style="83" customWidth="1"/>
    <col min="10249" max="10493" width="8.7109375" style="83"/>
    <col min="10494" max="10494" width="12.140625" style="83" customWidth="1"/>
    <col min="10495" max="10504" width="9.7109375" style="83" customWidth="1"/>
    <col min="10505" max="10749" width="8.7109375" style="83"/>
    <col min="10750" max="10750" width="12.140625" style="83" customWidth="1"/>
    <col min="10751" max="10760" width="9.7109375" style="83" customWidth="1"/>
    <col min="10761" max="11005" width="8.7109375" style="83"/>
    <col min="11006" max="11006" width="12.140625" style="83" customWidth="1"/>
    <col min="11007" max="11016" width="9.7109375" style="83" customWidth="1"/>
    <col min="11017" max="11261" width="8.7109375" style="83"/>
    <col min="11262" max="11262" width="12.140625" style="83" customWidth="1"/>
    <col min="11263" max="11272" width="9.7109375" style="83" customWidth="1"/>
    <col min="11273" max="11517" width="8.7109375" style="83"/>
    <col min="11518" max="11518" width="12.140625" style="83" customWidth="1"/>
    <col min="11519" max="11528" width="9.7109375" style="83" customWidth="1"/>
    <col min="11529" max="11773" width="8.7109375" style="83"/>
    <col min="11774" max="11774" width="12.140625" style="83" customWidth="1"/>
    <col min="11775" max="11784" width="9.7109375" style="83" customWidth="1"/>
    <col min="11785" max="12029" width="8.7109375" style="83"/>
    <col min="12030" max="12030" width="12.140625" style="83" customWidth="1"/>
    <col min="12031" max="12040" width="9.7109375" style="83" customWidth="1"/>
    <col min="12041" max="12285" width="8.7109375" style="83"/>
    <col min="12286" max="12286" width="12.140625" style="83" customWidth="1"/>
    <col min="12287" max="12296" width="9.7109375" style="83" customWidth="1"/>
    <col min="12297" max="12541" width="8.7109375" style="83"/>
    <col min="12542" max="12542" width="12.140625" style="83" customWidth="1"/>
    <col min="12543" max="12552" width="9.7109375" style="83" customWidth="1"/>
    <col min="12553" max="12797" width="8.7109375" style="83"/>
    <col min="12798" max="12798" width="12.140625" style="83" customWidth="1"/>
    <col min="12799" max="12808" width="9.7109375" style="83" customWidth="1"/>
    <col min="12809" max="13053" width="8.7109375" style="83"/>
    <col min="13054" max="13054" width="12.140625" style="83" customWidth="1"/>
    <col min="13055" max="13064" width="9.7109375" style="83" customWidth="1"/>
    <col min="13065" max="13309" width="8.7109375" style="83"/>
    <col min="13310" max="13310" width="12.140625" style="83" customWidth="1"/>
    <col min="13311" max="13320" width="9.7109375" style="83" customWidth="1"/>
    <col min="13321" max="13565" width="8.7109375" style="83"/>
    <col min="13566" max="13566" width="12.140625" style="83" customWidth="1"/>
    <col min="13567" max="13576" width="9.7109375" style="83" customWidth="1"/>
    <col min="13577" max="13821" width="8.7109375" style="83"/>
    <col min="13822" max="13822" width="12.140625" style="83" customWidth="1"/>
    <col min="13823" max="13832" width="9.7109375" style="83" customWidth="1"/>
    <col min="13833" max="14077" width="8.7109375" style="83"/>
    <col min="14078" max="14078" width="12.140625" style="83" customWidth="1"/>
    <col min="14079" max="14088" width="9.7109375" style="83" customWidth="1"/>
    <col min="14089" max="14333" width="8.7109375" style="83"/>
    <col min="14334" max="14334" width="12.140625" style="83" customWidth="1"/>
    <col min="14335" max="14344" width="9.7109375" style="83" customWidth="1"/>
    <col min="14345" max="14589" width="8.7109375" style="83"/>
    <col min="14590" max="14590" width="12.140625" style="83" customWidth="1"/>
    <col min="14591" max="14600" width="9.7109375" style="83" customWidth="1"/>
    <col min="14601" max="14845" width="8.7109375" style="83"/>
    <col min="14846" max="14846" width="12.140625" style="83" customWidth="1"/>
    <col min="14847" max="14856" width="9.7109375" style="83" customWidth="1"/>
    <col min="14857" max="15101" width="8.7109375" style="83"/>
    <col min="15102" max="15102" width="12.140625" style="83" customWidth="1"/>
    <col min="15103" max="15112" width="9.7109375" style="83" customWidth="1"/>
    <col min="15113" max="15357" width="8.7109375" style="83"/>
    <col min="15358" max="15358" width="12.140625" style="83" customWidth="1"/>
    <col min="15359" max="15368" width="9.7109375" style="83" customWidth="1"/>
    <col min="15369" max="15613" width="8.7109375" style="83"/>
    <col min="15614" max="15614" width="12.140625" style="83" customWidth="1"/>
    <col min="15615" max="15624" width="9.7109375" style="83" customWidth="1"/>
    <col min="15625" max="15869" width="8.7109375" style="83"/>
    <col min="15870" max="15870" width="12.140625" style="83" customWidth="1"/>
    <col min="15871" max="15880" width="9.7109375" style="83" customWidth="1"/>
    <col min="15881" max="16125" width="8.7109375" style="83"/>
    <col min="16126" max="16126" width="12.140625" style="83" customWidth="1"/>
    <col min="16127" max="16136" width="9.7109375" style="83" customWidth="1"/>
    <col min="16137" max="16384" width="8.7109375" style="83"/>
  </cols>
  <sheetData>
    <row r="1" spans="1:8" ht="13.9" customHeight="1">
      <c r="A1" s="82"/>
      <c r="B1" s="97" t="s">
        <v>46</v>
      </c>
      <c r="C1" s="375" t="s">
        <v>47</v>
      </c>
      <c r="D1" s="376"/>
      <c r="E1" s="376"/>
      <c r="F1" s="376"/>
      <c r="G1" s="376"/>
      <c r="H1" s="377"/>
    </row>
    <row r="2" spans="1:8" ht="13.9" customHeight="1">
      <c r="A2" s="84"/>
      <c r="B2" s="89" t="s">
        <v>48</v>
      </c>
      <c r="C2" s="85"/>
      <c r="D2" s="86"/>
      <c r="E2" s="86"/>
      <c r="F2" s="86"/>
      <c r="G2" s="86"/>
      <c r="H2" s="87"/>
    </row>
    <row r="3" spans="1:8" ht="13.9" customHeight="1">
      <c r="A3" s="84"/>
      <c r="B3" s="88"/>
      <c r="C3" s="96" t="s">
        <v>50</v>
      </c>
      <c r="D3" s="96" t="s">
        <v>51</v>
      </c>
      <c r="E3" s="96" t="s">
        <v>52</v>
      </c>
      <c r="F3" s="96" t="s">
        <v>53</v>
      </c>
      <c r="G3" s="378" t="s">
        <v>54</v>
      </c>
      <c r="H3" s="379"/>
    </row>
    <row r="4" spans="1:8" ht="13.9" customHeight="1">
      <c r="A4" s="84"/>
      <c r="B4" s="89"/>
      <c r="C4" s="90" t="s">
        <v>26</v>
      </c>
      <c r="D4" s="90" t="s">
        <v>26</v>
      </c>
      <c r="E4" s="90" t="s">
        <v>26</v>
      </c>
      <c r="F4" s="90" t="s">
        <v>26</v>
      </c>
      <c r="G4" s="90" t="s">
        <v>26</v>
      </c>
      <c r="H4" s="91" t="s">
        <v>27</v>
      </c>
    </row>
    <row r="5" spans="1:8" ht="13.9" customHeight="1" thickBot="1">
      <c r="A5" s="92"/>
      <c r="B5" s="98" t="s">
        <v>49</v>
      </c>
      <c r="C5" s="98" t="s">
        <v>49</v>
      </c>
      <c r="D5" s="98" t="s">
        <v>49</v>
      </c>
      <c r="E5" s="98" t="s">
        <v>49</v>
      </c>
      <c r="F5" s="98" t="s">
        <v>49</v>
      </c>
      <c r="G5" s="98" t="s">
        <v>49</v>
      </c>
      <c r="H5" s="99" t="s">
        <v>49</v>
      </c>
    </row>
    <row r="6" spans="1:8" ht="13.9" customHeight="1">
      <c r="A6" s="82"/>
      <c r="B6" s="93">
        <v>0</v>
      </c>
      <c r="C6" s="256">
        <v>0</v>
      </c>
      <c r="D6" s="259">
        <v>0</v>
      </c>
      <c r="E6" s="259">
        <v>0</v>
      </c>
      <c r="F6" s="259">
        <v>0</v>
      </c>
      <c r="G6" s="259">
        <v>0</v>
      </c>
      <c r="H6" s="281">
        <v>0</v>
      </c>
    </row>
    <row r="7" spans="1:8">
      <c r="A7" s="121">
        <v>0</v>
      </c>
      <c r="B7" s="122">
        <v>500000</v>
      </c>
      <c r="C7" s="257">
        <v>19871.5</v>
      </c>
      <c r="D7" s="260">
        <v>24380.400000000001</v>
      </c>
      <c r="E7" s="260">
        <v>31072.800000000003</v>
      </c>
      <c r="F7" s="260">
        <v>37358.200000000004</v>
      </c>
      <c r="G7" s="260">
        <v>41933.100000000006</v>
      </c>
      <c r="H7" s="262">
        <v>48490.200000000004</v>
      </c>
    </row>
    <row r="8" spans="1:8">
      <c r="A8" s="124">
        <v>500000</v>
      </c>
      <c r="B8" s="125">
        <v>1000000</v>
      </c>
      <c r="C8" s="257">
        <v>35686.200000000004</v>
      </c>
      <c r="D8" s="260">
        <v>43665.600000000006</v>
      </c>
      <c r="E8" s="260">
        <v>55635.8</v>
      </c>
      <c r="F8" s="260">
        <v>66789.8</v>
      </c>
      <c r="G8" s="260">
        <v>74996.900000000009</v>
      </c>
      <c r="H8" s="262">
        <v>86695.400000000009</v>
      </c>
    </row>
    <row r="9" spans="1:8">
      <c r="A9" s="123">
        <v>1000000</v>
      </c>
      <c r="B9" s="125">
        <v>1500000</v>
      </c>
      <c r="C9" s="257">
        <v>49968.600000000006</v>
      </c>
      <c r="D9" s="260">
        <v>61028.000000000007</v>
      </c>
      <c r="E9" s="260">
        <v>77741.400000000009</v>
      </c>
      <c r="F9" s="260">
        <v>93230.500000000015</v>
      </c>
      <c r="G9" s="260">
        <v>104713.40000000001</v>
      </c>
      <c r="H9" s="262">
        <v>121018.70000000001</v>
      </c>
    </row>
    <row r="10" spans="1:8">
      <c r="A10" s="123">
        <v>1500000</v>
      </c>
      <c r="B10" s="125">
        <v>2000000</v>
      </c>
      <c r="C10" s="257">
        <v>63257.700000000004</v>
      </c>
      <c r="D10" s="260">
        <v>77140.800000000003</v>
      </c>
      <c r="E10" s="260">
        <v>98250.900000000009</v>
      </c>
      <c r="F10" s="260">
        <v>117728.6</v>
      </c>
      <c r="G10" s="260">
        <v>132255.20000000001</v>
      </c>
      <c r="H10" s="262">
        <v>152821.90000000002</v>
      </c>
    </row>
    <row r="11" spans="1:8">
      <c r="A11" s="123">
        <v>2000000</v>
      </c>
      <c r="B11" s="125">
        <v>2500000</v>
      </c>
      <c r="C11" s="257">
        <v>75806.5</v>
      </c>
      <c r="D11" s="260">
        <v>92325.200000000012</v>
      </c>
      <c r="E11" s="260">
        <v>117574.6</v>
      </c>
      <c r="F11" s="260">
        <v>140781.30000000002</v>
      </c>
      <c r="G11" s="260">
        <v>158181.1</v>
      </c>
      <c r="H11" s="262">
        <v>182749.6</v>
      </c>
    </row>
    <row r="12" spans="1:8">
      <c r="A12" s="123">
        <v>2500000</v>
      </c>
      <c r="B12" s="125">
        <v>3000000</v>
      </c>
      <c r="C12" s="257">
        <v>87765.700000000012</v>
      </c>
      <c r="D12" s="260">
        <v>106770.40000000001</v>
      </c>
      <c r="E12" s="260">
        <v>135952.30000000002</v>
      </c>
      <c r="F12" s="260">
        <v>162683.40000000002</v>
      </c>
      <c r="G12" s="260">
        <v>182818.90000000002</v>
      </c>
      <c r="H12" s="262">
        <v>211183.50000000003</v>
      </c>
    </row>
    <row r="13" spans="1:8">
      <c r="A13" s="123">
        <v>3000000</v>
      </c>
      <c r="B13" s="125">
        <v>3500000</v>
      </c>
      <c r="C13" s="257">
        <v>99235.400000000009</v>
      </c>
      <c r="D13" s="260">
        <v>120599.6</v>
      </c>
      <c r="E13" s="260">
        <v>153543.5</v>
      </c>
      <c r="F13" s="260">
        <v>183628.50000000003</v>
      </c>
      <c r="G13" s="260">
        <v>206385.30000000002</v>
      </c>
      <c r="H13" s="262">
        <v>238375.50000000003</v>
      </c>
    </row>
    <row r="14" spans="1:8">
      <c r="A14" s="123">
        <v>3500000</v>
      </c>
      <c r="B14" s="125">
        <v>4000000</v>
      </c>
      <c r="C14" s="257">
        <v>110284.90000000001</v>
      </c>
      <c r="D14" s="260">
        <v>133900.80000000002</v>
      </c>
      <c r="E14" s="260">
        <v>170460.40000000002</v>
      </c>
      <c r="F14" s="260">
        <v>203753.00000000003</v>
      </c>
      <c r="G14" s="260">
        <v>229034.30000000002</v>
      </c>
      <c r="H14" s="262">
        <v>264504.90000000002</v>
      </c>
    </row>
    <row r="15" spans="1:8">
      <c r="A15" s="123">
        <v>4000000</v>
      </c>
      <c r="B15" s="125">
        <v>4500000</v>
      </c>
      <c r="C15" s="257">
        <v>120968.1</v>
      </c>
      <c r="D15" s="260">
        <v>146743.30000000002</v>
      </c>
      <c r="E15" s="260">
        <v>186789.90000000002</v>
      </c>
      <c r="F15" s="260">
        <v>223162.50000000003</v>
      </c>
      <c r="G15" s="260">
        <v>250881.40000000002</v>
      </c>
      <c r="H15" s="262">
        <v>289703.7</v>
      </c>
    </row>
    <row r="16" spans="1:8" ht="13.5" thickBot="1">
      <c r="A16" s="126">
        <v>4500000</v>
      </c>
      <c r="B16" s="127">
        <v>5000000</v>
      </c>
      <c r="C16" s="258">
        <v>131325.70000000001</v>
      </c>
      <c r="D16" s="261">
        <v>159175.5</v>
      </c>
      <c r="E16" s="261">
        <v>202596.90000000002</v>
      </c>
      <c r="F16" s="261">
        <v>241934.00000000003</v>
      </c>
      <c r="G16" s="261">
        <v>272015.7</v>
      </c>
      <c r="H16" s="263">
        <v>314076.40000000002</v>
      </c>
    </row>
    <row r="17" spans="1:8" ht="14.25" thickTop="1" thickBot="1">
      <c r="A17" s="128">
        <v>5000000</v>
      </c>
      <c r="B17" s="125">
        <v>5500000</v>
      </c>
      <c r="C17" s="257">
        <v>141390.70000000001</v>
      </c>
      <c r="D17" s="260">
        <v>171239.2</v>
      </c>
      <c r="E17" s="260">
        <v>217933.1</v>
      </c>
      <c r="F17" s="260">
        <v>260133.50000000003</v>
      </c>
      <c r="G17" s="260">
        <v>292509.80000000005</v>
      </c>
      <c r="H17" s="262">
        <v>337705.5</v>
      </c>
    </row>
    <row r="18" spans="1:8" ht="13.5" thickTop="1">
      <c r="A18" s="124">
        <v>5500000</v>
      </c>
      <c r="B18" s="125">
        <v>6000000</v>
      </c>
      <c r="C18" s="257">
        <v>151188.40000000002</v>
      </c>
      <c r="D18" s="260">
        <v>182969.60000000001</v>
      </c>
      <c r="E18" s="260">
        <v>232841.40000000002</v>
      </c>
      <c r="F18" s="260">
        <v>277812.7</v>
      </c>
      <c r="G18" s="260">
        <v>312422</v>
      </c>
      <c r="H18" s="262">
        <v>360660.30000000005</v>
      </c>
    </row>
    <row r="19" spans="1:8">
      <c r="A19" s="123">
        <v>6000000</v>
      </c>
      <c r="B19" s="125">
        <v>6500000</v>
      </c>
      <c r="C19" s="257">
        <v>160741.90000000002</v>
      </c>
      <c r="D19" s="260">
        <v>194392.00000000003</v>
      </c>
      <c r="E19" s="260">
        <v>247358.1</v>
      </c>
      <c r="F19" s="260">
        <v>295014.5</v>
      </c>
      <c r="G19" s="260">
        <v>331799.60000000003</v>
      </c>
      <c r="H19" s="262">
        <v>382995.80000000005</v>
      </c>
    </row>
    <row r="20" spans="1:8">
      <c r="A20" s="123">
        <v>6500000</v>
      </c>
      <c r="B20" s="125">
        <v>7000000</v>
      </c>
      <c r="C20" s="257">
        <v>170069.90000000002</v>
      </c>
      <c r="D20" s="260">
        <v>205531.7</v>
      </c>
      <c r="E20" s="260">
        <v>261512.90000000002</v>
      </c>
      <c r="F20" s="260">
        <v>311776.30000000005</v>
      </c>
      <c r="G20" s="260">
        <v>350684.4</v>
      </c>
      <c r="H20" s="262">
        <v>404759.30000000005</v>
      </c>
    </row>
    <row r="21" spans="1:8">
      <c r="A21" s="123">
        <v>7000000</v>
      </c>
      <c r="B21" s="125">
        <v>7500000</v>
      </c>
      <c r="C21" s="257">
        <v>179188.90000000002</v>
      </c>
      <c r="D21" s="260">
        <v>216409.60000000001</v>
      </c>
      <c r="E21" s="260">
        <v>275332.2</v>
      </c>
      <c r="F21" s="260">
        <v>328128.90000000002</v>
      </c>
      <c r="G21" s="260">
        <v>369112.7</v>
      </c>
      <c r="H21" s="262">
        <v>425992.60000000003</v>
      </c>
    </row>
    <row r="22" spans="1:8">
      <c r="A22" s="123">
        <v>7500000</v>
      </c>
      <c r="B22" s="125">
        <v>8000000</v>
      </c>
      <c r="C22" s="257">
        <v>188113.2</v>
      </c>
      <c r="D22" s="260">
        <v>227041.1</v>
      </c>
      <c r="E22" s="260">
        <v>288838</v>
      </c>
      <c r="F22" s="260">
        <v>344100.9</v>
      </c>
      <c r="G22" s="260">
        <v>387113.10000000003</v>
      </c>
      <c r="H22" s="262">
        <v>446732.00000000006</v>
      </c>
    </row>
    <row r="23" spans="1:8">
      <c r="A23" s="123">
        <v>8000000</v>
      </c>
      <c r="B23" s="125">
        <v>8500000</v>
      </c>
      <c r="C23" s="257">
        <v>196853.80000000002</v>
      </c>
      <c r="D23" s="260">
        <v>237443.80000000002</v>
      </c>
      <c r="E23" s="260">
        <v>302050.10000000003</v>
      </c>
      <c r="F23" s="260">
        <v>359714.30000000005</v>
      </c>
      <c r="G23" s="260">
        <v>404714.2</v>
      </c>
      <c r="H23" s="262">
        <v>467006.10000000003</v>
      </c>
    </row>
    <row r="24" spans="1:8">
      <c r="A24" s="123">
        <v>8500000</v>
      </c>
      <c r="B24" s="125">
        <v>9000000</v>
      </c>
      <c r="C24" s="257">
        <v>205421.7</v>
      </c>
      <c r="D24" s="260">
        <v>247629.80000000002</v>
      </c>
      <c r="E24" s="260">
        <v>314986.10000000003</v>
      </c>
      <c r="F24" s="260">
        <v>374992.2</v>
      </c>
      <c r="G24" s="260">
        <v>421938.00000000006</v>
      </c>
      <c r="H24" s="262">
        <v>486844.60000000003</v>
      </c>
    </row>
    <row r="25" spans="1:8">
      <c r="A25" s="123">
        <v>9000000</v>
      </c>
      <c r="B25" s="125">
        <v>9500000</v>
      </c>
      <c r="C25" s="257">
        <v>213827.90000000002</v>
      </c>
      <c r="D25" s="260">
        <v>257611.2</v>
      </c>
      <c r="E25" s="260">
        <v>327661.40000000002</v>
      </c>
      <c r="F25" s="260">
        <v>389952.2</v>
      </c>
      <c r="G25" s="260">
        <v>438806.50000000006</v>
      </c>
      <c r="H25" s="262">
        <v>506270.60000000003</v>
      </c>
    </row>
    <row r="26" spans="1:8" ht="13.5" thickBot="1">
      <c r="A26" s="126">
        <v>9500000</v>
      </c>
      <c r="B26" s="127">
        <v>10000000</v>
      </c>
      <c r="C26" s="258">
        <v>222079.00000000003</v>
      </c>
      <c r="D26" s="261">
        <v>267399</v>
      </c>
      <c r="E26" s="261">
        <v>340088.10000000003</v>
      </c>
      <c r="F26" s="261">
        <v>404610.80000000005</v>
      </c>
      <c r="G26" s="261">
        <v>455338.4</v>
      </c>
      <c r="H26" s="263">
        <v>525306.10000000009</v>
      </c>
    </row>
    <row r="27" spans="1:8" ht="14.25" thickTop="1" thickBot="1">
      <c r="A27" s="128">
        <v>10000000</v>
      </c>
      <c r="B27" s="125">
        <v>10500000</v>
      </c>
      <c r="C27" s="257">
        <v>230184.90000000002</v>
      </c>
      <c r="D27" s="260">
        <v>277003.10000000003</v>
      </c>
      <c r="E27" s="260">
        <v>352281.60000000003</v>
      </c>
      <c r="F27" s="260">
        <v>418983.4</v>
      </c>
      <c r="G27" s="260">
        <v>471550.2</v>
      </c>
      <c r="H27" s="262">
        <v>543969.80000000005</v>
      </c>
    </row>
    <row r="28" spans="1:8" ht="13.5" thickTop="1">
      <c r="A28" s="124">
        <v>10500000</v>
      </c>
      <c r="B28" s="125">
        <v>11000000</v>
      </c>
      <c r="C28" s="257">
        <v>238151.1</v>
      </c>
      <c r="D28" s="260">
        <v>286432.30000000005</v>
      </c>
      <c r="E28" s="260">
        <v>364249.60000000003</v>
      </c>
      <c r="F28" s="260">
        <v>433083.2</v>
      </c>
      <c r="G28" s="260">
        <v>487457.30000000005</v>
      </c>
      <c r="H28" s="262">
        <v>562280.4</v>
      </c>
    </row>
    <row r="29" spans="1:8">
      <c r="A29" s="123">
        <v>11000000</v>
      </c>
      <c r="B29" s="125">
        <v>11500000</v>
      </c>
      <c r="C29" s="257">
        <v>245983.1</v>
      </c>
      <c r="D29" s="260">
        <v>295694.30000000005</v>
      </c>
      <c r="E29" s="260">
        <v>376005.30000000005</v>
      </c>
      <c r="F29" s="260">
        <v>446923.4</v>
      </c>
      <c r="G29" s="260">
        <v>503072.9</v>
      </c>
      <c r="H29" s="262">
        <v>580253.30000000005</v>
      </c>
    </row>
    <row r="30" spans="1:8">
      <c r="A30" s="123">
        <v>11500000</v>
      </c>
      <c r="B30" s="125">
        <v>12000000</v>
      </c>
      <c r="C30" s="257">
        <v>253688.60000000003</v>
      </c>
      <c r="D30" s="260">
        <v>304796.80000000005</v>
      </c>
      <c r="E30" s="260">
        <v>387556.4</v>
      </c>
      <c r="F30" s="260">
        <v>460515.00000000006</v>
      </c>
      <c r="G30" s="260">
        <v>518411.30000000005</v>
      </c>
      <c r="H30" s="262">
        <v>597903.9</v>
      </c>
    </row>
    <row r="31" spans="1:8">
      <c r="A31" s="123">
        <v>12000000</v>
      </c>
      <c r="B31" s="125">
        <v>12500000</v>
      </c>
      <c r="C31" s="257">
        <v>261273.10000000003</v>
      </c>
      <c r="D31" s="260">
        <v>313745.30000000005</v>
      </c>
      <c r="E31" s="260">
        <v>398911.7</v>
      </c>
      <c r="F31" s="260">
        <v>473869.00000000006</v>
      </c>
      <c r="G31" s="260">
        <v>533482.4</v>
      </c>
      <c r="H31" s="262">
        <v>615245.4</v>
      </c>
    </row>
    <row r="32" spans="1:8">
      <c r="A32" s="123">
        <v>12500000</v>
      </c>
      <c r="B32" s="125">
        <v>13000000</v>
      </c>
      <c r="C32" s="257">
        <v>268738.80000000005</v>
      </c>
      <c r="D32" s="260">
        <v>322547.5</v>
      </c>
      <c r="E32" s="260">
        <v>410078.9</v>
      </c>
      <c r="F32" s="260">
        <v>486993.10000000003</v>
      </c>
      <c r="G32" s="260">
        <v>548297.20000000007</v>
      </c>
      <c r="H32" s="262">
        <v>632289.9</v>
      </c>
    </row>
    <row r="33" spans="1:8">
      <c r="A33" s="123">
        <v>13000000</v>
      </c>
      <c r="B33" s="125">
        <v>13500000</v>
      </c>
      <c r="C33" s="257">
        <v>276093.40000000002</v>
      </c>
      <c r="D33" s="260">
        <v>331207.80000000005</v>
      </c>
      <c r="E33" s="260">
        <v>421065.7</v>
      </c>
      <c r="F33" s="260">
        <v>499898.30000000005</v>
      </c>
      <c r="G33" s="260">
        <v>562866.70000000007</v>
      </c>
      <c r="H33" s="262">
        <v>649049.5</v>
      </c>
    </row>
    <row r="34" spans="1:8">
      <c r="A34" s="123">
        <v>13500000</v>
      </c>
      <c r="B34" s="125">
        <v>14000000</v>
      </c>
      <c r="C34" s="257">
        <v>283338</v>
      </c>
      <c r="D34" s="260">
        <v>339731.7</v>
      </c>
      <c r="E34" s="260">
        <v>431878.7</v>
      </c>
      <c r="F34" s="260">
        <v>512591.20000000007</v>
      </c>
      <c r="G34" s="260">
        <v>577198.60000000009</v>
      </c>
      <c r="H34" s="262">
        <v>665533</v>
      </c>
    </row>
    <row r="35" spans="1:8">
      <c r="A35" s="123">
        <v>14000000</v>
      </c>
      <c r="B35" s="125">
        <v>14500000</v>
      </c>
      <c r="C35" s="257">
        <v>290479.2</v>
      </c>
      <c r="D35" s="260">
        <v>348124.7</v>
      </c>
      <c r="E35" s="260">
        <v>442523.4</v>
      </c>
      <c r="F35" s="260">
        <v>525079.5</v>
      </c>
      <c r="G35" s="260">
        <v>591301.70000000007</v>
      </c>
      <c r="H35" s="262">
        <v>681752.5</v>
      </c>
    </row>
    <row r="36" spans="1:8" ht="13.5" thickBot="1">
      <c r="A36" s="126">
        <v>14500000</v>
      </c>
      <c r="B36" s="127">
        <v>15000000</v>
      </c>
      <c r="C36" s="258">
        <v>297519.2</v>
      </c>
      <c r="D36" s="261">
        <v>356391.2</v>
      </c>
      <c r="E36" s="261">
        <v>453007.50000000006</v>
      </c>
      <c r="F36" s="261">
        <v>537370.9</v>
      </c>
      <c r="G36" s="261">
        <v>605184.80000000005</v>
      </c>
      <c r="H36" s="263">
        <v>697716.8</v>
      </c>
    </row>
    <row r="37" spans="1:8" ht="14.25" thickTop="1" thickBot="1">
      <c r="A37" s="128">
        <v>15000000</v>
      </c>
      <c r="B37" s="125">
        <v>15500000</v>
      </c>
      <c r="C37" s="257">
        <v>304461.30000000005</v>
      </c>
      <c r="D37" s="260">
        <v>364535.60000000003</v>
      </c>
      <c r="E37" s="260">
        <v>463333.2</v>
      </c>
      <c r="F37" s="260">
        <v>549472</v>
      </c>
      <c r="G37" s="260">
        <v>618854.5</v>
      </c>
      <c r="H37" s="262">
        <v>713432.5</v>
      </c>
    </row>
    <row r="38" spans="1:8" ht="13.5" thickTop="1">
      <c r="A38" s="124">
        <v>15500000</v>
      </c>
      <c r="B38" s="125">
        <v>16000000</v>
      </c>
      <c r="C38" s="257">
        <v>311309.90000000002</v>
      </c>
      <c r="D38" s="260">
        <v>372560.10000000003</v>
      </c>
      <c r="E38" s="260">
        <v>473508.2</v>
      </c>
      <c r="F38" s="260">
        <v>561388.30000000005</v>
      </c>
      <c r="G38" s="260">
        <v>632317.4</v>
      </c>
      <c r="H38" s="262">
        <v>728909.50000000012</v>
      </c>
    </row>
    <row r="39" spans="1:8">
      <c r="A39" s="123">
        <v>16000000</v>
      </c>
      <c r="B39" s="125">
        <v>16500000</v>
      </c>
      <c r="C39" s="257">
        <v>318066.10000000003</v>
      </c>
      <c r="D39" s="260">
        <v>380470.2</v>
      </c>
      <c r="E39" s="260">
        <v>483536.9</v>
      </c>
      <c r="F39" s="260">
        <v>573126.40000000002</v>
      </c>
      <c r="G39" s="260">
        <v>645580.10000000009</v>
      </c>
      <c r="H39" s="262">
        <v>744154.4</v>
      </c>
    </row>
    <row r="40" spans="1:8">
      <c r="A40" s="123">
        <v>16500000</v>
      </c>
      <c r="B40" s="125">
        <v>17000000</v>
      </c>
      <c r="C40" s="257">
        <v>324733.2</v>
      </c>
      <c r="D40" s="260">
        <v>388269.2</v>
      </c>
      <c r="E40" s="260">
        <v>493422.60000000003</v>
      </c>
      <c r="F40" s="260">
        <v>584690.70000000007</v>
      </c>
      <c r="G40" s="260">
        <v>658649.20000000007</v>
      </c>
      <c r="H40" s="262">
        <v>759173.8</v>
      </c>
    </row>
    <row r="41" spans="1:8">
      <c r="A41" s="123">
        <v>17000000</v>
      </c>
      <c r="B41" s="125">
        <v>17500000</v>
      </c>
      <c r="C41" s="257">
        <v>331315.60000000003</v>
      </c>
      <c r="D41" s="260">
        <v>395960.4</v>
      </c>
      <c r="E41" s="260">
        <v>503169.7</v>
      </c>
      <c r="F41" s="260">
        <v>596086.70000000007</v>
      </c>
      <c r="G41" s="260">
        <v>671530.20000000007</v>
      </c>
      <c r="H41" s="262">
        <v>773975.4</v>
      </c>
    </row>
    <row r="42" spans="1:8">
      <c r="A42" s="123">
        <v>17500000</v>
      </c>
      <c r="B42" s="125">
        <v>18000000</v>
      </c>
      <c r="C42" s="257">
        <v>337813.30000000005</v>
      </c>
      <c r="D42" s="260">
        <v>403546.00000000006</v>
      </c>
      <c r="E42" s="260">
        <v>512783.70000000007</v>
      </c>
      <c r="F42" s="260">
        <v>607319.9</v>
      </c>
      <c r="G42" s="260">
        <v>684228.60000000009</v>
      </c>
      <c r="H42" s="262">
        <v>788565.8</v>
      </c>
    </row>
    <row r="43" spans="1:8">
      <c r="A43" s="123">
        <v>18000000</v>
      </c>
      <c r="B43" s="125">
        <v>18500000</v>
      </c>
      <c r="C43" s="257">
        <v>344230.7</v>
      </c>
      <c r="D43" s="260">
        <v>411030.4</v>
      </c>
      <c r="E43" s="260">
        <v>522266.80000000005</v>
      </c>
      <c r="F43" s="260">
        <v>618393.60000000009</v>
      </c>
      <c r="G43" s="260">
        <v>696748.8</v>
      </c>
      <c r="H43" s="262">
        <v>802949.4</v>
      </c>
    </row>
    <row r="44" spans="1:8">
      <c r="A44" s="123">
        <v>18500000</v>
      </c>
      <c r="B44" s="125">
        <v>19000000</v>
      </c>
      <c r="C44" s="257">
        <v>350567.80000000005</v>
      </c>
      <c r="D44" s="260">
        <v>418414.7</v>
      </c>
      <c r="E44" s="260">
        <v>531623.4</v>
      </c>
      <c r="F44" s="260">
        <v>629313.30000000005</v>
      </c>
      <c r="G44" s="260">
        <v>709096.3</v>
      </c>
      <c r="H44" s="262">
        <v>817132.8</v>
      </c>
    </row>
    <row r="45" spans="1:8">
      <c r="A45" s="123">
        <v>19000000</v>
      </c>
      <c r="B45" s="125">
        <v>19500000</v>
      </c>
      <c r="C45" s="257">
        <v>356829</v>
      </c>
      <c r="D45" s="260">
        <v>425702.2</v>
      </c>
      <c r="E45" s="260">
        <v>540855.70000000007</v>
      </c>
      <c r="F45" s="260">
        <v>640082.30000000005</v>
      </c>
      <c r="G45" s="260">
        <v>721275.50000000012</v>
      </c>
      <c r="H45" s="262">
        <v>831120.4</v>
      </c>
    </row>
    <row r="46" spans="1:8" ht="13.5" thickBot="1">
      <c r="A46" s="126">
        <v>19500000</v>
      </c>
      <c r="B46" s="127">
        <v>20000000</v>
      </c>
      <c r="C46" s="258">
        <v>363014.30000000005</v>
      </c>
      <c r="D46" s="261">
        <v>432895.10000000003</v>
      </c>
      <c r="E46" s="261">
        <v>549967</v>
      </c>
      <c r="F46" s="261">
        <v>650705</v>
      </c>
      <c r="G46" s="261">
        <v>733290.8</v>
      </c>
      <c r="H46" s="263">
        <v>844917.70000000007</v>
      </c>
    </row>
    <row r="47" spans="1:8" ht="14.25" thickTop="1" thickBot="1">
      <c r="A47" s="128">
        <v>20000000</v>
      </c>
      <c r="B47" s="125">
        <v>20500000</v>
      </c>
      <c r="C47" s="257">
        <v>369125.9</v>
      </c>
      <c r="D47" s="260">
        <v>439996.7</v>
      </c>
      <c r="E47" s="260">
        <v>558961.70000000007</v>
      </c>
      <c r="F47" s="260">
        <v>661184.70000000007</v>
      </c>
      <c r="G47" s="260">
        <v>745145.50000000012</v>
      </c>
      <c r="H47" s="262">
        <v>858530.20000000007</v>
      </c>
    </row>
    <row r="48" spans="1:8" ht="13.5" thickTop="1">
      <c r="A48" s="124">
        <v>20500000</v>
      </c>
      <c r="B48" s="125">
        <v>21000000</v>
      </c>
      <c r="C48" s="257">
        <v>375167.10000000003</v>
      </c>
      <c r="D48" s="260">
        <v>447008.10000000003</v>
      </c>
      <c r="E48" s="260">
        <v>567842</v>
      </c>
      <c r="F48" s="260">
        <v>671524.70000000007</v>
      </c>
      <c r="G48" s="260">
        <v>756845.10000000009</v>
      </c>
      <c r="H48" s="262">
        <v>871961.20000000007</v>
      </c>
    </row>
    <row r="49" spans="1:8">
      <c r="A49" s="123">
        <v>21000000</v>
      </c>
      <c r="B49" s="125">
        <v>21500000</v>
      </c>
      <c r="C49" s="257">
        <v>381139.00000000006</v>
      </c>
      <c r="D49" s="260">
        <v>453932.60000000003</v>
      </c>
      <c r="E49" s="260">
        <v>576610.10000000009</v>
      </c>
      <c r="F49" s="260">
        <v>681728.3</v>
      </c>
      <c r="G49" s="260">
        <v>768391.8</v>
      </c>
      <c r="H49" s="262">
        <v>885216.20000000007</v>
      </c>
    </row>
    <row r="50" spans="1:8">
      <c r="A50" s="123">
        <v>21500000</v>
      </c>
      <c r="B50" s="125">
        <v>22000000</v>
      </c>
      <c r="C50" s="257">
        <v>387041.60000000003</v>
      </c>
      <c r="D50" s="260">
        <v>460771.30000000005</v>
      </c>
      <c r="E50" s="260">
        <v>585269.30000000005</v>
      </c>
      <c r="F50" s="260">
        <v>691798.8</v>
      </c>
      <c r="G50" s="260">
        <v>779788.9</v>
      </c>
      <c r="H50" s="262">
        <v>898297.4</v>
      </c>
    </row>
    <row r="51" spans="1:8">
      <c r="A51" s="123">
        <v>22000000</v>
      </c>
      <c r="B51" s="125">
        <v>22500000</v>
      </c>
      <c r="C51" s="257">
        <v>392878.2</v>
      </c>
      <c r="D51" s="260">
        <v>467526.40000000002</v>
      </c>
      <c r="E51" s="260">
        <v>593821.80000000005</v>
      </c>
      <c r="F51" s="260">
        <v>701740.60000000009</v>
      </c>
      <c r="G51" s="260">
        <v>791041.9</v>
      </c>
      <c r="H51" s="262">
        <v>911211.4</v>
      </c>
    </row>
    <row r="52" spans="1:8">
      <c r="A52" s="123">
        <v>22500000</v>
      </c>
      <c r="B52" s="125">
        <v>23000000</v>
      </c>
      <c r="C52" s="257">
        <v>398649.9</v>
      </c>
      <c r="D52" s="260">
        <v>474200.10000000003</v>
      </c>
      <c r="E52" s="260">
        <v>602269.80000000005</v>
      </c>
      <c r="F52" s="260">
        <v>711553.70000000007</v>
      </c>
      <c r="G52" s="260">
        <v>802151.9</v>
      </c>
      <c r="H52" s="262">
        <v>923959.3</v>
      </c>
    </row>
    <row r="53" spans="1:8">
      <c r="A53" s="123">
        <v>23000000</v>
      </c>
      <c r="B53" s="125">
        <v>23500000</v>
      </c>
      <c r="C53" s="257">
        <v>404357.80000000005</v>
      </c>
      <c r="D53" s="260">
        <v>480793.50000000006</v>
      </c>
      <c r="E53" s="260">
        <v>610615.5</v>
      </c>
      <c r="F53" s="260">
        <v>721243.60000000009</v>
      </c>
      <c r="G53" s="260">
        <v>813123.3</v>
      </c>
      <c r="H53" s="262">
        <v>936546.60000000009</v>
      </c>
    </row>
    <row r="54" spans="1:8">
      <c r="A54" s="123">
        <v>23500000</v>
      </c>
      <c r="B54" s="125">
        <v>24000000</v>
      </c>
      <c r="C54" s="257">
        <v>410004.10000000003</v>
      </c>
      <c r="D54" s="260">
        <v>487308.80000000005</v>
      </c>
      <c r="E54" s="260">
        <v>618861.10000000009</v>
      </c>
      <c r="F54" s="260">
        <v>730811.4</v>
      </c>
      <c r="G54" s="260">
        <v>823958.3</v>
      </c>
      <c r="H54" s="262">
        <v>948976.60000000009</v>
      </c>
    </row>
    <row r="55" spans="1:8">
      <c r="A55" s="123">
        <v>24000000</v>
      </c>
      <c r="B55" s="125">
        <v>24500000</v>
      </c>
      <c r="C55" s="266">
        <v>415588.80000000005</v>
      </c>
      <c r="D55" s="268">
        <v>493748.2</v>
      </c>
      <c r="E55" s="268">
        <v>627009.9</v>
      </c>
      <c r="F55" s="268">
        <v>740260.4</v>
      </c>
      <c r="G55" s="264">
        <v>834660.20000000007</v>
      </c>
      <c r="H55" s="262">
        <v>961251.50000000012</v>
      </c>
    </row>
    <row r="56" spans="1:8" s="94" customFormat="1" ht="13.5" thickBot="1">
      <c r="A56" s="126">
        <v>24500000</v>
      </c>
      <c r="B56" s="129">
        <v>25000000</v>
      </c>
      <c r="C56" s="267">
        <v>421114.10000000003</v>
      </c>
      <c r="D56" s="269">
        <v>500111.7</v>
      </c>
      <c r="E56" s="269">
        <v>635061.9</v>
      </c>
      <c r="F56" s="269">
        <v>749592.8</v>
      </c>
      <c r="G56" s="265">
        <v>845231.20000000007</v>
      </c>
      <c r="H56" s="263">
        <v>973374.60000000009</v>
      </c>
    </row>
    <row r="57" spans="1:8" ht="14.25" thickTop="1" thickBot="1">
      <c r="A57" s="130">
        <v>25000000</v>
      </c>
      <c r="B57" s="125">
        <v>25500000</v>
      </c>
      <c r="C57" s="270">
        <v>426580.00000000006</v>
      </c>
      <c r="D57" s="272">
        <v>506402.60000000003</v>
      </c>
      <c r="E57" s="272">
        <v>643020.4</v>
      </c>
      <c r="F57" s="272">
        <v>758810.8</v>
      </c>
      <c r="G57" s="272">
        <v>855674.60000000009</v>
      </c>
      <c r="H57" s="274">
        <v>985349.20000000007</v>
      </c>
    </row>
    <row r="58" spans="1:8" ht="13.5" thickTop="1">
      <c r="A58" s="131">
        <v>25500000</v>
      </c>
      <c r="B58" s="125">
        <v>26000000</v>
      </c>
      <c r="C58" s="270">
        <v>431989.80000000005</v>
      </c>
      <c r="D58" s="272">
        <v>512620.9</v>
      </c>
      <c r="E58" s="272">
        <v>650886.5</v>
      </c>
      <c r="F58" s="272">
        <v>767916.60000000009</v>
      </c>
      <c r="G58" s="272">
        <v>865991.50000000012</v>
      </c>
      <c r="H58" s="274">
        <v>997178.60000000009</v>
      </c>
    </row>
    <row r="59" spans="1:8">
      <c r="A59" s="123">
        <v>26000000</v>
      </c>
      <c r="B59" s="125">
        <v>26500000</v>
      </c>
      <c r="C59" s="270">
        <v>437342.4</v>
      </c>
      <c r="D59" s="272">
        <v>518768.80000000005</v>
      </c>
      <c r="E59" s="272">
        <v>658662.40000000002</v>
      </c>
      <c r="F59" s="272">
        <v>776912.4</v>
      </c>
      <c r="G59" s="272">
        <v>876186.3</v>
      </c>
      <c r="H59" s="274">
        <v>1008866.1000000001</v>
      </c>
    </row>
    <row r="60" spans="1:8">
      <c r="A60" s="123">
        <v>26500000</v>
      </c>
      <c r="B60" s="125">
        <v>27000000</v>
      </c>
      <c r="C60" s="270">
        <v>442640.00000000006</v>
      </c>
      <c r="D60" s="272">
        <v>524846.30000000005</v>
      </c>
      <c r="E60" s="272">
        <v>666349.20000000007</v>
      </c>
      <c r="F60" s="272">
        <v>785800.4</v>
      </c>
      <c r="G60" s="272">
        <v>886261.20000000007</v>
      </c>
      <c r="H60" s="274">
        <v>1020412.8</v>
      </c>
    </row>
    <row r="61" spans="1:8">
      <c r="A61" s="123">
        <v>27000000</v>
      </c>
      <c r="B61" s="125">
        <v>27500000</v>
      </c>
      <c r="C61" s="270">
        <v>447883.7</v>
      </c>
      <c r="D61" s="272">
        <v>530856.70000000007</v>
      </c>
      <c r="E61" s="272">
        <v>673949.10000000009</v>
      </c>
      <c r="F61" s="272">
        <v>794581.70000000007</v>
      </c>
      <c r="G61" s="272">
        <v>896216.20000000007</v>
      </c>
      <c r="H61" s="274">
        <v>1031822.0000000001</v>
      </c>
    </row>
    <row r="62" spans="1:8">
      <c r="A62" s="123">
        <v>27500000</v>
      </c>
      <c r="B62" s="125">
        <v>28000000</v>
      </c>
      <c r="C62" s="270">
        <v>453073.50000000006</v>
      </c>
      <c r="D62" s="272">
        <v>536800</v>
      </c>
      <c r="E62" s="272">
        <v>681464.3</v>
      </c>
      <c r="F62" s="272">
        <v>803259.60000000009</v>
      </c>
      <c r="G62" s="272">
        <v>906055.70000000007</v>
      </c>
      <c r="H62" s="274">
        <v>1043097.0000000001</v>
      </c>
    </row>
    <row r="63" spans="1:8">
      <c r="A63" s="123">
        <v>28000000</v>
      </c>
      <c r="B63" s="125">
        <v>28500000</v>
      </c>
      <c r="C63" s="270">
        <v>458211.60000000003</v>
      </c>
      <c r="D63" s="272">
        <v>542677.30000000005</v>
      </c>
      <c r="E63" s="272">
        <v>688895.9</v>
      </c>
      <c r="F63" s="272">
        <v>811836.3</v>
      </c>
      <c r="G63" s="272">
        <v>915779.70000000007</v>
      </c>
      <c r="H63" s="274">
        <v>1054238.9000000001</v>
      </c>
    </row>
    <row r="64" spans="1:8">
      <c r="A64" s="123">
        <v>28500000</v>
      </c>
      <c r="B64" s="125">
        <v>29000000</v>
      </c>
      <c r="C64" s="270">
        <v>463298.00000000006</v>
      </c>
      <c r="D64" s="272">
        <v>548490.80000000005</v>
      </c>
      <c r="E64" s="272">
        <v>696243.9</v>
      </c>
      <c r="F64" s="272">
        <v>820311.8</v>
      </c>
      <c r="G64" s="272">
        <v>925392.60000000009</v>
      </c>
      <c r="H64" s="274">
        <v>1065251</v>
      </c>
    </row>
    <row r="65" spans="1:8">
      <c r="A65" s="123">
        <v>29000000</v>
      </c>
      <c r="B65" s="125">
        <v>29500000</v>
      </c>
      <c r="C65" s="270">
        <v>468333.80000000005</v>
      </c>
      <c r="D65" s="272">
        <v>554240.5</v>
      </c>
      <c r="E65" s="272">
        <v>703511.60000000009</v>
      </c>
      <c r="F65" s="272">
        <v>828688.3</v>
      </c>
      <c r="G65" s="272">
        <v>934895.50000000012</v>
      </c>
      <c r="H65" s="274">
        <v>1076134.4000000001</v>
      </c>
    </row>
    <row r="66" spans="1:8" ht="13.5" thickBot="1">
      <c r="A66" s="126">
        <v>29500000</v>
      </c>
      <c r="B66" s="127">
        <v>30000000</v>
      </c>
      <c r="C66" s="271">
        <v>473321.2</v>
      </c>
      <c r="D66" s="273">
        <v>559928.60000000009</v>
      </c>
      <c r="E66" s="273">
        <v>710700.10000000009</v>
      </c>
      <c r="F66" s="273">
        <v>836969.10000000009</v>
      </c>
      <c r="G66" s="273">
        <v>944289.50000000012</v>
      </c>
      <c r="H66" s="275">
        <v>1086892.4000000001</v>
      </c>
    </row>
    <row r="67" spans="1:8" ht="14.25" thickTop="1" thickBot="1">
      <c r="A67" s="128">
        <v>30000000</v>
      </c>
      <c r="B67" s="122">
        <v>30500000</v>
      </c>
      <c r="C67" s="270">
        <v>478259.10000000003</v>
      </c>
      <c r="D67" s="272">
        <v>565555.10000000009</v>
      </c>
      <c r="E67" s="272">
        <v>717809.4</v>
      </c>
      <c r="F67" s="272">
        <v>845153.10000000009</v>
      </c>
      <c r="G67" s="272">
        <v>953576.8</v>
      </c>
      <c r="H67" s="274">
        <v>1097527.2000000002</v>
      </c>
    </row>
    <row r="68" spans="1:8" ht="13.5" thickTop="1">
      <c r="A68" s="124">
        <v>30500000</v>
      </c>
      <c r="B68" s="125">
        <v>31000000</v>
      </c>
      <c r="C68" s="270">
        <v>483148.60000000003</v>
      </c>
      <c r="D68" s="272">
        <v>571121.10000000009</v>
      </c>
      <c r="E68" s="272">
        <v>724842.8</v>
      </c>
      <c r="F68" s="272">
        <v>853244.70000000007</v>
      </c>
      <c r="G68" s="272">
        <v>962758.50000000012</v>
      </c>
      <c r="H68" s="274">
        <v>1108039.9000000001</v>
      </c>
    </row>
    <row r="69" spans="1:8">
      <c r="A69" s="123">
        <v>31000000</v>
      </c>
      <c r="B69" s="125">
        <v>31500000</v>
      </c>
      <c r="C69" s="270">
        <v>487990.80000000005</v>
      </c>
      <c r="D69" s="272">
        <v>576627.70000000007</v>
      </c>
      <c r="E69" s="272">
        <v>731799.20000000007</v>
      </c>
      <c r="F69" s="272">
        <v>861243.9</v>
      </c>
      <c r="G69" s="272">
        <v>971837.9</v>
      </c>
      <c r="H69" s="274">
        <v>1118433.8</v>
      </c>
    </row>
    <row r="70" spans="1:8">
      <c r="A70" s="123">
        <v>31500000</v>
      </c>
      <c r="B70" s="125">
        <v>32000000</v>
      </c>
      <c r="C70" s="270">
        <v>492786.80000000005</v>
      </c>
      <c r="D70" s="272">
        <v>582076</v>
      </c>
      <c r="E70" s="272">
        <v>738681.9</v>
      </c>
      <c r="F70" s="272">
        <v>869151.8</v>
      </c>
      <c r="G70" s="272">
        <v>980815.00000000012</v>
      </c>
      <c r="H70" s="274">
        <v>1128708.9000000001</v>
      </c>
    </row>
    <row r="71" spans="1:8">
      <c r="A71" s="123">
        <v>32000000</v>
      </c>
      <c r="B71" s="125">
        <v>32500000</v>
      </c>
      <c r="C71" s="270">
        <v>497537.7</v>
      </c>
      <c r="D71" s="272">
        <v>587467.10000000009</v>
      </c>
      <c r="E71" s="272">
        <v>745490.9</v>
      </c>
      <c r="F71" s="272">
        <v>876970.60000000009</v>
      </c>
      <c r="G71" s="272">
        <v>989693.10000000009</v>
      </c>
      <c r="H71" s="274">
        <v>1138868.5</v>
      </c>
    </row>
    <row r="72" spans="1:8">
      <c r="A72" s="123">
        <v>32500000</v>
      </c>
      <c r="B72" s="125">
        <v>33000000</v>
      </c>
      <c r="C72" s="270">
        <v>502242.4</v>
      </c>
      <c r="D72" s="272">
        <v>592801</v>
      </c>
      <c r="E72" s="272">
        <v>752227.3</v>
      </c>
      <c r="F72" s="272">
        <v>884701.4</v>
      </c>
      <c r="G72" s="272">
        <v>998472.20000000007</v>
      </c>
      <c r="H72" s="274">
        <v>1148914.8</v>
      </c>
    </row>
    <row r="73" spans="1:8">
      <c r="A73" s="123">
        <v>33000000</v>
      </c>
      <c r="B73" s="125">
        <v>33500000</v>
      </c>
      <c r="C73" s="270">
        <v>506904.20000000007</v>
      </c>
      <c r="D73" s="272">
        <v>598079.9</v>
      </c>
      <c r="E73" s="272">
        <v>758893.3</v>
      </c>
      <c r="F73" s="272">
        <v>892345.3</v>
      </c>
      <c r="G73" s="272">
        <v>1007154.5000000001</v>
      </c>
      <c r="H73" s="274">
        <v>1158847.8</v>
      </c>
    </row>
    <row r="74" spans="1:8">
      <c r="A74" s="123">
        <v>33500000</v>
      </c>
      <c r="B74" s="125">
        <v>34000000</v>
      </c>
      <c r="C74" s="270">
        <v>511520.9</v>
      </c>
      <c r="D74" s="272">
        <v>603303.80000000005</v>
      </c>
      <c r="E74" s="272">
        <v>765488.9</v>
      </c>
      <c r="F74" s="272">
        <v>899904.50000000012</v>
      </c>
      <c r="G74" s="272">
        <v>1015741.1000000001</v>
      </c>
      <c r="H74" s="274">
        <v>1168669.7000000002</v>
      </c>
    </row>
    <row r="75" spans="1:8">
      <c r="A75" s="123">
        <v>34000000</v>
      </c>
      <c r="B75" s="125">
        <v>34500000</v>
      </c>
      <c r="C75" s="270">
        <v>516094.70000000007</v>
      </c>
      <c r="D75" s="272">
        <v>608473.80000000005</v>
      </c>
      <c r="E75" s="272">
        <v>772015.20000000007</v>
      </c>
      <c r="F75" s="272">
        <v>907379.00000000012</v>
      </c>
      <c r="G75" s="272">
        <v>1024234.2000000001</v>
      </c>
      <c r="H75" s="274">
        <v>1178382.7000000002</v>
      </c>
    </row>
    <row r="76" spans="1:8" ht="13.5" thickBot="1">
      <c r="A76" s="126">
        <v>34500000</v>
      </c>
      <c r="B76" s="127">
        <v>35000000</v>
      </c>
      <c r="C76" s="271">
        <v>520626.70000000007</v>
      </c>
      <c r="D76" s="273">
        <v>613591</v>
      </c>
      <c r="E76" s="273">
        <v>778474.4</v>
      </c>
      <c r="F76" s="273">
        <v>914771.00000000012</v>
      </c>
      <c r="G76" s="273">
        <v>1032633.8</v>
      </c>
      <c r="H76" s="275">
        <v>1187989</v>
      </c>
    </row>
    <row r="77" spans="1:8" ht="14.25" thickTop="1" thickBot="1">
      <c r="A77" s="128">
        <v>35000000</v>
      </c>
      <c r="B77" s="122">
        <v>35500000</v>
      </c>
      <c r="C77" s="270">
        <v>525116.9</v>
      </c>
      <c r="D77" s="272">
        <v>618654.30000000005</v>
      </c>
      <c r="E77" s="272">
        <v>784865.4</v>
      </c>
      <c r="F77" s="272">
        <v>922081.60000000009</v>
      </c>
      <c r="G77" s="272">
        <v>1040942.1000000001</v>
      </c>
      <c r="H77" s="274">
        <v>1197488.6000000001</v>
      </c>
    </row>
    <row r="78" spans="1:8" ht="13.5" thickTop="1">
      <c r="A78" s="124">
        <v>35500000</v>
      </c>
      <c r="B78" s="125">
        <v>36000000</v>
      </c>
      <c r="C78" s="270">
        <v>529566.4</v>
      </c>
      <c r="D78" s="272">
        <v>623667</v>
      </c>
      <c r="E78" s="272">
        <v>791190.4</v>
      </c>
      <c r="F78" s="272">
        <v>929310.8</v>
      </c>
      <c r="G78" s="272">
        <v>1049161.3</v>
      </c>
      <c r="H78" s="274">
        <v>1206883.7000000002</v>
      </c>
    </row>
    <row r="79" spans="1:8">
      <c r="A79" s="123">
        <v>36000000</v>
      </c>
      <c r="B79" s="125">
        <v>36500000</v>
      </c>
      <c r="C79" s="270">
        <v>533974.10000000009</v>
      </c>
      <c r="D79" s="272">
        <v>628628</v>
      </c>
      <c r="E79" s="272">
        <v>797450.50000000012</v>
      </c>
      <c r="F79" s="272">
        <v>936461.9</v>
      </c>
      <c r="G79" s="272">
        <v>1057290.3</v>
      </c>
      <c r="H79" s="274">
        <v>1216175.4000000001</v>
      </c>
    </row>
    <row r="80" spans="1:8">
      <c r="A80" s="123">
        <v>36500000</v>
      </c>
      <c r="B80" s="125">
        <v>37000000</v>
      </c>
      <c r="C80" s="270">
        <v>538342.20000000007</v>
      </c>
      <c r="D80" s="272">
        <v>633539.5</v>
      </c>
      <c r="E80" s="272">
        <v>803645.70000000007</v>
      </c>
      <c r="F80" s="272">
        <v>943533.8</v>
      </c>
      <c r="G80" s="272">
        <v>1065332.4000000001</v>
      </c>
      <c r="H80" s="274">
        <v>1225365.9000000001</v>
      </c>
    </row>
    <row r="81" spans="1:8">
      <c r="A81" s="123">
        <v>37000000</v>
      </c>
      <c r="B81" s="125">
        <v>37500000</v>
      </c>
      <c r="C81" s="270">
        <v>542670.70000000007</v>
      </c>
      <c r="D81" s="272">
        <v>638400.4</v>
      </c>
      <c r="E81" s="272">
        <v>809778.20000000007</v>
      </c>
      <c r="F81" s="272">
        <v>950528.70000000007</v>
      </c>
      <c r="G81" s="272">
        <v>1073287.6000000001</v>
      </c>
      <c r="H81" s="274">
        <v>1234456.3</v>
      </c>
    </row>
    <row r="82" spans="1:8">
      <c r="A82" s="123">
        <v>37500000</v>
      </c>
      <c r="B82" s="125">
        <v>38000000</v>
      </c>
      <c r="C82" s="270">
        <v>546960.70000000007</v>
      </c>
      <c r="D82" s="272">
        <v>643212.9</v>
      </c>
      <c r="E82" s="272">
        <v>815848.00000000012</v>
      </c>
      <c r="F82" s="272">
        <v>957446.60000000009</v>
      </c>
      <c r="G82" s="272">
        <v>1081158.1000000001</v>
      </c>
      <c r="H82" s="274">
        <v>1243447.7000000002</v>
      </c>
    </row>
    <row r="83" spans="1:8">
      <c r="A83" s="123">
        <v>38000000</v>
      </c>
      <c r="B83" s="125">
        <v>38500000</v>
      </c>
      <c r="C83" s="270">
        <v>551211.10000000009</v>
      </c>
      <c r="D83" s="272">
        <v>647977</v>
      </c>
      <c r="E83" s="272">
        <v>821856.20000000007</v>
      </c>
      <c r="F83" s="272">
        <v>964289.70000000007</v>
      </c>
      <c r="G83" s="272">
        <v>1088943.9000000001</v>
      </c>
      <c r="H83" s="274">
        <v>1252341.2000000002</v>
      </c>
    </row>
    <row r="84" spans="1:8">
      <c r="A84" s="123">
        <v>38500000</v>
      </c>
      <c r="B84" s="125">
        <v>39000000</v>
      </c>
      <c r="C84" s="270">
        <v>555424.10000000009</v>
      </c>
      <c r="D84" s="272">
        <v>652692.70000000007</v>
      </c>
      <c r="E84" s="272">
        <v>827802.8</v>
      </c>
      <c r="F84" s="272">
        <v>971059.10000000009</v>
      </c>
      <c r="G84" s="272">
        <v>1096647.2000000002</v>
      </c>
      <c r="H84" s="274">
        <v>1261139</v>
      </c>
    </row>
    <row r="85" spans="1:8">
      <c r="A85" s="123">
        <v>39000000</v>
      </c>
      <c r="B85" s="125">
        <v>39500000</v>
      </c>
      <c r="C85" s="270">
        <v>559599.70000000007</v>
      </c>
      <c r="D85" s="272">
        <v>657361.10000000009</v>
      </c>
      <c r="E85" s="272">
        <v>833688.9</v>
      </c>
      <c r="F85" s="272">
        <v>977754.8</v>
      </c>
      <c r="G85" s="272">
        <v>1104268</v>
      </c>
      <c r="H85" s="274">
        <v>1269841.1000000001</v>
      </c>
    </row>
    <row r="86" spans="1:8" ht="13.5" thickBot="1">
      <c r="A86" s="126">
        <v>39500000</v>
      </c>
      <c r="B86" s="127">
        <v>40000000</v>
      </c>
      <c r="C86" s="271">
        <v>563737.9</v>
      </c>
      <c r="D86" s="273">
        <v>661984.4</v>
      </c>
      <c r="E86" s="273">
        <v>839515.60000000009</v>
      </c>
      <c r="F86" s="273">
        <v>984377.9</v>
      </c>
      <c r="G86" s="273">
        <v>1111807.4000000001</v>
      </c>
      <c r="H86" s="275">
        <v>1278449.7000000002</v>
      </c>
    </row>
    <row r="87" spans="1:8" ht="14.25" thickTop="1" thickBot="1">
      <c r="A87" s="128">
        <v>40000000</v>
      </c>
      <c r="B87" s="122">
        <v>40500000</v>
      </c>
      <c r="C87" s="270">
        <v>567839.80000000005</v>
      </c>
      <c r="D87" s="272">
        <v>666560.4</v>
      </c>
      <c r="E87" s="272">
        <v>845284.00000000012</v>
      </c>
      <c r="F87" s="272">
        <v>990929.50000000012</v>
      </c>
      <c r="G87" s="272">
        <v>1119267.6000000001</v>
      </c>
      <c r="H87" s="274">
        <v>1286965.9000000001</v>
      </c>
    </row>
    <row r="88" spans="1:8" ht="13.5" thickTop="1">
      <c r="A88" s="124">
        <v>40500000</v>
      </c>
      <c r="B88" s="125">
        <v>41000000</v>
      </c>
      <c r="C88" s="270">
        <v>571905.4</v>
      </c>
      <c r="D88" s="272">
        <v>671092.4</v>
      </c>
      <c r="E88" s="272">
        <v>850995.20000000007</v>
      </c>
      <c r="F88" s="272">
        <v>997411.8</v>
      </c>
      <c r="G88" s="272">
        <v>1126648.6000000001</v>
      </c>
      <c r="H88" s="274">
        <v>1295389.7000000002</v>
      </c>
    </row>
    <row r="89" spans="1:8">
      <c r="A89" s="123">
        <v>41000000</v>
      </c>
      <c r="B89" s="125">
        <v>41500000</v>
      </c>
      <c r="C89" s="270">
        <v>575935.80000000005</v>
      </c>
      <c r="D89" s="272">
        <v>675578.20000000007</v>
      </c>
      <c r="E89" s="272">
        <v>856648.10000000009</v>
      </c>
      <c r="F89" s="272">
        <v>1003822.6000000001</v>
      </c>
      <c r="G89" s="272">
        <v>1133951.5</v>
      </c>
      <c r="H89" s="274">
        <v>1303723.3</v>
      </c>
    </row>
    <row r="90" spans="1:8">
      <c r="A90" s="123">
        <v>41500000</v>
      </c>
      <c r="B90" s="125">
        <v>42000000</v>
      </c>
      <c r="C90" s="270">
        <v>579929.9</v>
      </c>
      <c r="D90" s="272">
        <v>680020</v>
      </c>
      <c r="E90" s="272">
        <v>862244.9</v>
      </c>
      <c r="F90" s="272">
        <v>1010165.2000000001</v>
      </c>
      <c r="G90" s="272">
        <v>1141177.4000000001</v>
      </c>
      <c r="H90" s="274">
        <v>1311966.7000000002</v>
      </c>
    </row>
    <row r="91" spans="1:8">
      <c r="A91" s="123">
        <v>42000000</v>
      </c>
      <c r="B91" s="125">
        <v>42500000</v>
      </c>
      <c r="C91" s="270">
        <v>583889.9</v>
      </c>
      <c r="D91" s="272">
        <v>684418.9</v>
      </c>
      <c r="E91" s="272">
        <v>867785.60000000009</v>
      </c>
      <c r="F91" s="272">
        <v>1016440.7000000001</v>
      </c>
      <c r="G91" s="272">
        <v>1148327.4000000001</v>
      </c>
      <c r="H91" s="274">
        <v>1320123.2000000002</v>
      </c>
    </row>
    <row r="92" spans="1:8">
      <c r="A92" s="123">
        <v>42500000</v>
      </c>
      <c r="B92" s="125">
        <v>43000000</v>
      </c>
      <c r="C92" s="270">
        <v>587815.80000000005</v>
      </c>
      <c r="D92" s="272">
        <v>688773.8</v>
      </c>
      <c r="E92" s="272">
        <v>873271.3</v>
      </c>
      <c r="F92" s="272">
        <v>1022648.0000000001</v>
      </c>
      <c r="G92" s="272">
        <v>1155401.5</v>
      </c>
      <c r="H92" s="274">
        <v>1328191.7000000002</v>
      </c>
    </row>
    <row r="93" spans="1:8">
      <c r="A93" s="123">
        <v>43000000</v>
      </c>
      <c r="B93" s="125">
        <v>43500000</v>
      </c>
      <c r="C93" s="270">
        <v>591706.5</v>
      </c>
      <c r="D93" s="272">
        <v>693085.8</v>
      </c>
      <c r="E93" s="272">
        <v>878702.00000000012</v>
      </c>
      <c r="F93" s="272">
        <v>1028788.2000000001</v>
      </c>
      <c r="G93" s="272">
        <v>1162400.8</v>
      </c>
      <c r="H93" s="274">
        <v>1336174.4000000001</v>
      </c>
    </row>
    <row r="94" spans="1:8">
      <c r="A94" s="123">
        <v>43500000</v>
      </c>
      <c r="B94" s="125">
        <v>44000000</v>
      </c>
      <c r="C94" s="270">
        <v>595565.30000000005</v>
      </c>
      <c r="D94" s="272">
        <v>697356</v>
      </c>
      <c r="E94" s="272">
        <v>884078.8</v>
      </c>
      <c r="F94" s="272">
        <v>1034863.5000000001</v>
      </c>
      <c r="G94" s="272">
        <v>1169327.5</v>
      </c>
      <c r="H94" s="274">
        <v>1344071.3</v>
      </c>
    </row>
    <row r="95" spans="1:8">
      <c r="A95" s="123">
        <v>44000000</v>
      </c>
      <c r="B95" s="125">
        <v>44500000</v>
      </c>
      <c r="C95" s="270">
        <v>599388.9</v>
      </c>
      <c r="D95" s="272">
        <v>701584.4</v>
      </c>
      <c r="E95" s="272">
        <v>889401.70000000007</v>
      </c>
      <c r="F95" s="272">
        <v>1040873.9000000001</v>
      </c>
      <c r="G95" s="272">
        <v>1176181.6000000001</v>
      </c>
      <c r="H95" s="274">
        <v>1351883.5</v>
      </c>
    </row>
    <row r="96" spans="1:8" ht="13.5" thickBot="1">
      <c r="A96" s="123">
        <v>44500000</v>
      </c>
      <c r="B96" s="127">
        <v>45000000</v>
      </c>
      <c r="C96" s="271">
        <v>603180.60000000009</v>
      </c>
      <c r="D96" s="273">
        <v>705771</v>
      </c>
      <c r="E96" s="273">
        <v>894672.9</v>
      </c>
      <c r="F96" s="273">
        <v>1046819.4000000001</v>
      </c>
      <c r="G96" s="273">
        <v>1182963.1000000001</v>
      </c>
      <c r="H96" s="275">
        <v>1359613.2000000002</v>
      </c>
    </row>
    <row r="97" spans="1:8" ht="14.25" thickTop="1" thickBot="1">
      <c r="A97" s="128">
        <v>45000000</v>
      </c>
      <c r="B97" s="122">
        <v>45500000</v>
      </c>
      <c r="C97" s="270">
        <v>606940.4</v>
      </c>
      <c r="D97" s="272">
        <v>709918</v>
      </c>
      <c r="E97" s="272">
        <v>899891.3</v>
      </c>
      <c r="F97" s="272">
        <v>1052702.2000000002</v>
      </c>
      <c r="G97" s="272">
        <v>1189674.2000000002</v>
      </c>
      <c r="H97" s="274">
        <v>1367260.4000000001</v>
      </c>
    </row>
    <row r="98" spans="1:8" ht="13.5" thickTop="1">
      <c r="A98" s="124">
        <v>45500000</v>
      </c>
      <c r="B98" s="125">
        <v>46000000</v>
      </c>
      <c r="C98" s="270">
        <v>610667.20000000007</v>
      </c>
      <c r="D98" s="272">
        <v>714023.20000000007</v>
      </c>
      <c r="E98" s="272">
        <v>905058.00000000012</v>
      </c>
      <c r="F98" s="272">
        <v>1058522.3</v>
      </c>
      <c r="G98" s="272">
        <v>1196314.9000000001</v>
      </c>
      <c r="H98" s="274">
        <v>1374825.1</v>
      </c>
    </row>
    <row r="99" spans="1:8">
      <c r="A99" s="123">
        <v>46000000</v>
      </c>
      <c r="B99" s="125">
        <v>46500000</v>
      </c>
      <c r="C99" s="270">
        <v>614362.10000000009</v>
      </c>
      <c r="D99" s="272">
        <v>718088.8</v>
      </c>
      <c r="E99" s="272">
        <v>910174.10000000009</v>
      </c>
      <c r="F99" s="272">
        <v>1064279.7000000002</v>
      </c>
      <c r="G99" s="272">
        <v>1202885.2000000002</v>
      </c>
      <c r="H99" s="274">
        <v>1382310.6</v>
      </c>
    </row>
    <row r="100" spans="1:8">
      <c r="A100" s="123">
        <v>46500000</v>
      </c>
      <c r="B100" s="125">
        <v>47000000</v>
      </c>
      <c r="C100" s="270">
        <v>618026.20000000007</v>
      </c>
      <c r="D100" s="272">
        <v>722115.9</v>
      </c>
      <c r="E100" s="272">
        <v>915239.60000000009</v>
      </c>
      <c r="F100" s="272">
        <v>1069975.5</v>
      </c>
      <c r="G100" s="272">
        <v>1209387.3</v>
      </c>
      <c r="H100" s="274">
        <v>1389714.7000000002</v>
      </c>
    </row>
    <row r="101" spans="1:8">
      <c r="A101" s="123">
        <v>47000000</v>
      </c>
      <c r="B101" s="125">
        <v>47500000</v>
      </c>
      <c r="C101" s="270">
        <v>621658.4</v>
      </c>
      <c r="D101" s="272">
        <v>726102.3</v>
      </c>
      <c r="E101" s="272">
        <v>920254.50000000012</v>
      </c>
      <c r="F101" s="272">
        <v>1075610.8</v>
      </c>
      <c r="G101" s="272">
        <v>1215821.2000000002</v>
      </c>
      <c r="H101" s="274">
        <v>1397040.7000000002</v>
      </c>
    </row>
    <row r="102" spans="1:8">
      <c r="A102" s="123">
        <v>47500000</v>
      </c>
      <c r="B102" s="125">
        <v>48000000</v>
      </c>
      <c r="C102" s="270">
        <v>625259.80000000005</v>
      </c>
      <c r="D102" s="272">
        <v>730051.3</v>
      </c>
      <c r="E102" s="272">
        <v>925219.9</v>
      </c>
      <c r="F102" s="272">
        <v>1081185.6000000001</v>
      </c>
      <c r="G102" s="272">
        <v>1222188</v>
      </c>
      <c r="H102" s="274">
        <v>1404289.7000000002</v>
      </c>
    </row>
    <row r="103" spans="1:8">
      <c r="A103" s="123">
        <v>48000000</v>
      </c>
      <c r="B103" s="125">
        <v>48500000</v>
      </c>
      <c r="C103" s="270">
        <v>628831.5</v>
      </c>
      <c r="D103" s="272">
        <v>733961.8</v>
      </c>
      <c r="E103" s="272">
        <v>930136.9</v>
      </c>
      <c r="F103" s="272">
        <v>1086701</v>
      </c>
      <c r="G103" s="272">
        <v>1228487.7000000002</v>
      </c>
      <c r="H103" s="274">
        <v>1411459.5</v>
      </c>
    </row>
    <row r="104" spans="1:8">
      <c r="A104" s="123">
        <v>48500000</v>
      </c>
      <c r="B104" s="125">
        <v>49000000</v>
      </c>
      <c r="C104" s="270">
        <v>632372.4</v>
      </c>
      <c r="D104" s="272">
        <v>737833.8</v>
      </c>
      <c r="E104" s="272">
        <v>935005.50000000012</v>
      </c>
      <c r="F104" s="272">
        <v>1092157</v>
      </c>
      <c r="G104" s="272">
        <v>1234722.5</v>
      </c>
      <c r="H104" s="274">
        <v>1418554.5</v>
      </c>
    </row>
    <row r="105" spans="1:8">
      <c r="A105" s="123">
        <v>49000000</v>
      </c>
      <c r="B105" s="125">
        <v>49500000</v>
      </c>
      <c r="C105" s="270">
        <v>635883.60000000009</v>
      </c>
      <c r="D105" s="272">
        <v>741668.4</v>
      </c>
      <c r="E105" s="272">
        <v>939826.8</v>
      </c>
      <c r="F105" s="272">
        <v>1097555.8</v>
      </c>
      <c r="G105" s="272">
        <v>1240891.3</v>
      </c>
      <c r="H105" s="274">
        <v>1425572.5</v>
      </c>
    </row>
    <row r="106" spans="1:8" ht="13.5" thickBot="1">
      <c r="A106" s="126">
        <v>49500000</v>
      </c>
      <c r="B106" s="127">
        <v>50000000</v>
      </c>
      <c r="C106" s="271">
        <v>639365.10000000009</v>
      </c>
      <c r="D106" s="273">
        <v>745466.70000000007</v>
      </c>
      <c r="E106" s="273">
        <v>944599.70000000007</v>
      </c>
      <c r="F106" s="273">
        <v>1102895.2000000002</v>
      </c>
      <c r="G106" s="273">
        <v>1246995.2000000002</v>
      </c>
      <c r="H106" s="275">
        <v>1432515.7000000002</v>
      </c>
    </row>
    <row r="107" spans="1:8" ht="14.25" thickTop="1" thickBot="1">
      <c r="A107" s="130">
        <v>50000000</v>
      </c>
      <c r="B107" s="122">
        <v>51000000</v>
      </c>
      <c r="C107" s="257">
        <v>644936.60000000009</v>
      </c>
      <c r="D107" s="277">
        <v>751962.20000000007</v>
      </c>
      <c r="E107" s="277">
        <v>952831.00000000012</v>
      </c>
      <c r="F107" s="277">
        <v>1113839.1000000001</v>
      </c>
      <c r="G107" s="277">
        <v>1259369.1000000001</v>
      </c>
      <c r="H107" s="262">
        <v>1446731.0000000002</v>
      </c>
    </row>
    <row r="108" spans="1:8" ht="13.5" thickTop="1">
      <c r="A108" s="124">
        <v>51000000</v>
      </c>
      <c r="B108" s="125">
        <v>75000000</v>
      </c>
      <c r="C108" s="257">
        <v>896467.00000000012</v>
      </c>
      <c r="D108" s="277">
        <v>1045234.3</v>
      </c>
      <c r="E108" s="277">
        <v>1324442.9000000001</v>
      </c>
      <c r="F108" s="277">
        <v>1549407.2000000002</v>
      </c>
      <c r="G108" s="277">
        <v>1751846.8</v>
      </c>
      <c r="H108" s="262">
        <v>2012476.4000000001</v>
      </c>
    </row>
    <row r="109" spans="1:8">
      <c r="A109" s="123">
        <v>75000000</v>
      </c>
      <c r="B109" s="125">
        <v>100000000</v>
      </c>
      <c r="C109" s="257">
        <v>1143602.9000000001</v>
      </c>
      <c r="D109" s="277">
        <v>1333380.4000000001</v>
      </c>
      <c r="E109" s="277">
        <v>1689560.4000000001</v>
      </c>
      <c r="F109" s="277">
        <v>1977764.8</v>
      </c>
      <c r="G109" s="277">
        <v>2236172.4000000004</v>
      </c>
      <c r="H109" s="262">
        <v>2568856.4000000004</v>
      </c>
    </row>
    <row r="110" spans="1:8">
      <c r="A110" s="123">
        <v>100000000</v>
      </c>
      <c r="B110" s="125">
        <v>125000000</v>
      </c>
      <c r="C110" s="257">
        <v>1379386.8</v>
      </c>
      <c r="D110" s="277">
        <v>1608293.5000000002</v>
      </c>
      <c r="E110" s="277">
        <v>2037910.6</v>
      </c>
      <c r="F110" s="277">
        <v>2386775.6</v>
      </c>
      <c r="G110" s="277">
        <v>2698622.3000000003</v>
      </c>
      <c r="H110" s="262">
        <v>3100106.9000000004</v>
      </c>
    </row>
    <row r="111" spans="1:8">
      <c r="A111" s="123">
        <v>125000000</v>
      </c>
      <c r="B111" s="125">
        <v>150000000</v>
      </c>
      <c r="C111" s="257">
        <v>1606128.7000000002</v>
      </c>
      <c r="D111" s="277">
        <v>1872663.1</v>
      </c>
      <c r="E111" s="277">
        <v>2372898</v>
      </c>
      <c r="F111" s="277">
        <v>2780367.7</v>
      </c>
      <c r="G111" s="277">
        <v>3143639.4000000004</v>
      </c>
      <c r="H111" s="262">
        <v>3611331.9000000004</v>
      </c>
    </row>
    <row r="112" spans="1:8">
      <c r="A112" s="123">
        <v>150000000</v>
      </c>
      <c r="B112" s="125">
        <v>175000000</v>
      </c>
      <c r="C112" s="257">
        <v>1825347.7000000002</v>
      </c>
      <c r="D112" s="277">
        <v>2129470.2000000002</v>
      </c>
      <c r="E112" s="277">
        <v>2696774.3000000003</v>
      </c>
      <c r="F112" s="277">
        <v>3161138.2</v>
      </c>
      <c r="G112" s="277">
        <v>3574160.7</v>
      </c>
      <c r="H112" s="262">
        <v>4105904.0000000005</v>
      </c>
    </row>
    <row r="113" spans="1:8">
      <c r="A113" s="123">
        <v>175000000</v>
      </c>
      <c r="B113" s="125">
        <v>200000000</v>
      </c>
      <c r="C113" s="257">
        <v>2038128.4000000001</v>
      </c>
      <c r="D113" s="277">
        <v>2376352</v>
      </c>
      <c r="E113" s="277">
        <v>3011137.8000000003</v>
      </c>
      <c r="F113" s="277">
        <v>3530934.0000000005</v>
      </c>
      <c r="G113" s="277">
        <v>3992271.8000000003</v>
      </c>
      <c r="H113" s="262">
        <v>4586219</v>
      </c>
    </row>
    <row r="114" spans="1:8">
      <c r="A114" s="123">
        <v>200000000</v>
      </c>
      <c r="B114" s="125">
        <v>225000000</v>
      </c>
      <c r="C114" s="257">
        <v>2245280.4000000004</v>
      </c>
      <c r="D114" s="277">
        <v>2617880.1</v>
      </c>
      <c r="E114" s="277">
        <v>3317184.2</v>
      </c>
      <c r="F114" s="277">
        <v>3891132.3000000003</v>
      </c>
      <c r="G114" s="277">
        <v>4399533.6000000006</v>
      </c>
      <c r="H114" s="262">
        <v>5054069.9000000004</v>
      </c>
    </row>
    <row r="115" spans="1:8">
      <c r="A115" s="123">
        <v>225000000</v>
      </c>
      <c r="B115" s="125">
        <v>250000000</v>
      </c>
      <c r="C115" s="257">
        <v>2447431.8000000003</v>
      </c>
      <c r="D115" s="277">
        <v>2853578.2</v>
      </c>
      <c r="E115" s="277">
        <v>3615841.9000000004</v>
      </c>
      <c r="F115" s="277">
        <v>4242805.6000000006</v>
      </c>
      <c r="G115" s="277">
        <v>4797153.9000000004</v>
      </c>
      <c r="H115" s="262">
        <v>5510847.1000000006</v>
      </c>
    </row>
    <row r="116" spans="1:8" ht="13.5" thickBot="1">
      <c r="A116" s="126">
        <v>250000000</v>
      </c>
      <c r="B116" s="127">
        <v>275000000</v>
      </c>
      <c r="C116" s="258">
        <v>2645083.1</v>
      </c>
      <c r="D116" s="278">
        <v>3084028.2</v>
      </c>
      <c r="E116" s="278">
        <v>3907852.3000000003</v>
      </c>
      <c r="F116" s="278">
        <v>4586808.6000000006</v>
      </c>
      <c r="G116" s="278">
        <v>5186104</v>
      </c>
      <c r="H116" s="263">
        <v>5957662.7000000002</v>
      </c>
    </row>
    <row r="117" spans="1:8" ht="14.25" thickTop="1" thickBot="1">
      <c r="A117" s="130">
        <v>275000000</v>
      </c>
      <c r="B117" s="125">
        <v>300000000</v>
      </c>
      <c r="C117" s="257">
        <v>2838645.7</v>
      </c>
      <c r="D117" s="277">
        <v>3309711.9000000004</v>
      </c>
      <c r="E117" s="277">
        <v>4193821.5000000005</v>
      </c>
      <c r="F117" s="277">
        <v>4923840.9000000004</v>
      </c>
      <c r="G117" s="277">
        <v>5567171.5</v>
      </c>
      <c r="H117" s="262">
        <v>6395422.0000000009</v>
      </c>
    </row>
    <row r="118" spans="1:8" ht="13.5" thickTop="1">
      <c r="A118" s="123">
        <v>300000000</v>
      </c>
      <c r="B118" s="125">
        <v>325000000</v>
      </c>
      <c r="C118" s="257">
        <v>3028459.5000000005</v>
      </c>
      <c r="D118" s="277">
        <v>3531026.4000000004</v>
      </c>
      <c r="E118" s="277">
        <v>4474254.4000000004</v>
      </c>
      <c r="F118" s="277">
        <v>5254485.5</v>
      </c>
      <c r="G118" s="277">
        <v>5941016.4000000004</v>
      </c>
      <c r="H118" s="262">
        <v>6824886.2000000002</v>
      </c>
    </row>
    <row r="119" spans="1:8">
      <c r="A119" s="123">
        <v>325000000</v>
      </c>
      <c r="B119" s="125">
        <v>350000000</v>
      </c>
      <c r="C119" s="257">
        <v>3214816.0000000005</v>
      </c>
      <c r="D119" s="277">
        <v>3748308.3000000003</v>
      </c>
      <c r="E119" s="277">
        <v>4749577.8000000007</v>
      </c>
      <c r="F119" s="277">
        <v>5579234.1000000006</v>
      </c>
      <c r="G119" s="277">
        <v>6308194.2000000002</v>
      </c>
      <c r="H119" s="262">
        <v>7246692.2000000002</v>
      </c>
    </row>
    <row r="120" spans="1:8">
      <c r="A120" s="123">
        <v>350000000</v>
      </c>
      <c r="B120" s="125">
        <v>375000000</v>
      </c>
      <c r="C120" s="257">
        <v>3397961.6</v>
      </c>
      <c r="D120" s="277">
        <v>3961845.8000000003</v>
      </c>
      <c r="E120" s="277">
        <v>5020156.9000000004</v>
      </c>
      <c r="F120" s="277">
        <v>5898509.1000000006</v>
      </c>
      <c r="G120" s="277">
        <v>6669185.6000000006</v>
      </c>
      <c r="H120" s="262">
        <v>7661388.9000000004</v>
      </c>
    </row>
    <row r="121" spans="1:8">
      <c r="A121" s="123">
        <v>375000000</v>
      </c>
      <c r="B121" s="125">
        <v>400000000</v>
      </c>
      <c r="C121" s="257">
        <v>3578109.7</v>
      </c>
      <c r="D121" s="277">
        <v>4171888.6000000006</v>
      </c>
      <c r="E121" s="277">
        <v>5286308.5</v>
      </c>
      <c r="F121" s="277">
        <v>6212675.7000000002</v>
      </c>
      <c r="G121" s="277">
        <v>7024398.7000000002</v>
      </c>
      <c r="H121" s="262">
        <v>8069449.3000000007</v>
      </c>
    </row>
    <row r="122" spans="1:8">
      <c r="A122" s="123">
        <v>400000000</v>
      </c>
      <c r="B122" s="125">
        <v>425000000</v>
      </c>
      <c r="C122" s="257">
        <v>3755449.5000000005</v>
      </c>
      <c r="D122" s="277">
        <v>4378657.8000000007</v>
      </c>
      <c r="E122" s="277">
        <v>5548309.8000000007</v>
      </c>
      <c r="F122" s="277">
        <v>6522052.9000000004</v>
      </c>
      <c r="G122" s="277">
        <v>7374198.7000000002</v>
      </c>
      <c r="H122" s="262">
        <v>8471290.3000000007</v>
      </c>
    </row>
    <row r="123" spans="1:8">
      <c r="A123" s="123">
        <v>425000000</v>
      </c>
      <c r="B123" s="125">
        <v>450000000</v>
      </c>
      <c r="C123" s="257">
        <v>3930143.8000000003</v>
      </c>
      <c r="D123" s="277">
        <v>4582342.6000000006</v>
      </c>
      <c r="E123" s="277">
        <v>5806406.1000000006</v>
      </c>
      <c r="F123" s="277">
        <v>6826923.4000000004</v>
      </c>
      <c r="G123" s="277">
        <v>7718902.4000000004</v>
      </c>
      <c r="H123" s="262">
        <v>8867276</v>
      </c>
    </row>
    <row r="124" spans="1:8">
      <c r="A124" s="123">
        <v>450000000</v>
      </c>
      <c r="B124" s="125">
        <v>475000000</v>
      </c>
      <c r="C124" s="257">
        <v>4102343.3000000003</v>
      </c>
      <c r="D124" s="277">
        <v>4783117.9000000004</v>
      </c>
      <c r="E124" s="277">
        <v>6060813.0000000009</v>
      </c>
      <c r="F124" s="277">
        <v>7127538.0000000009</v>
      </c>
      <c r="G124" s="277">
        <v>8058794.7000000002</v>
      </c>
      <c r="H124" s="262">
        <v>9257735.3000000007</v>
      </c>
    </row>
    <row r="125" spans="1:8" ht="13.5" thickBot="1">
      <c r="A125" s="123">
        <v>475000000</v>
      </c>
      <c r="B125" s="127">
        <v>500000000</v>
      </c>
      <c r="C125" s="276">
        <v>4272177.8000000007</v>
      </c>
      <c r="D125" s="279">
        <v>4981135.5</v>
      </c>
      <c r="E125" s="279">
        <v>6311725.2000000002</v>
      </c>
      <c r="F125" s="279">
        <v>7424121.1000000006</v>
      </c>
      <c r="G125" s="279">
        <v>8394128.6000000015</v>
      </c>
      <c r="H125" s="280">
        <v>9642958.6000000015</v>
      </c>
    </row>
    <row r="126" spans="1:8" ht="14.25" thickTop="1" thickBot="1">
      <c r="A126" s="133">
        <v>500000001</v>
      </c>
      <c r="B126" s="132" t="s">
        <v>102</v>
      </c>
      <c r="C126" s="134"/>
      <c r="D126" s="134"/>
      <c r="E126" s="134"/>
      <c r="F126" s="134"/>
      <c r="G126" s="134"/>
      <c r="H126" s="132"/>
    </row>
    <row r="127" spans="1:8">
      <c r="B127" s="95"/>
      <c r="C127" s="95"/>
      <c r="D127" s="95"/>
      <c r="E127" s="95"/>
      <c r="F127" s="95"/>
      <c r="G127" s="95"/>
      <c r="H127" s="95"/>
    </row>
    <row r="128" spans="1:8">
      <c r="B128" s="95"/>
      <c r="C128" s="95"/>
      <c r="D128" s="95"/>
      <c r="E128" s="95"/>
      <c r="F128" s="95"/>
      <c r="G128" s="95"/>
      <c r="H128" s="95"/>
    </row>
    <row r="129" spans="2:8">
      <c r="B129" s="95"/>
      <c r="C129" s="95"/>
      <c r="D129" s="95"/>
      <c r="E129" s="95"/>
      <c r="F129" s="95"/>
      <c r="G129" s="95"/>
      <c r="H129" s="95"/>
    </row>
    <row r="130" spans="2:8">
      <c r="B130" s="95"/>
      <c r="C130" s="95"/>
      <c r="D130" s="95"/>
      <c r="E130" s="95"/>
      <c r="F130" s="95"/>
      <c r="G130" s="95"/>
      <c r="H130" s="95"/>
    </row>
    <row r="131" spans="2:8">
      <c r="B131" s="95"/>
      <c r="C131" s="95"/>
      <c r="D131" s="95"/>
      <c r="E131" s="95"/>
      <c r="F131" s="95"/>
      <c r="G131" s="95"/>
      <c r="H131" s="95"/>
    </row>
    <row r="132" spans="2:8">
      <c r="B132" s="95"/>
      <c r="C132" s="95"/>
      <c r="D132" s="95"/>
      <c r="E132" s="95"/>
      <c r="F132" s="95"/>
      <c r="G132" s="95"/>
      <c r="H132" s="95"/>
    </row>
    <row r="133" spans="2:8">
      <c r="B133" s="95"/>
      <c r="C133" s="95"/>
      <c r="D133" s="95"/>
      <c r="E133" s="95"/>
      <c r="F133" s="95"/>
      <c r="G133" s="95"/>
      <c r="H133" s="95"/>
    </row>
    <row r="134" spans="2:8">
      <c r="B134" s="95"/>
      <c r="C134" s="95"/>
      <c r="D134" s="95"/>
      <c r="E134" s="95"/>
      <c r="F134" s="95"/>
      <c r="G134" s="95"/>
      <c r="H134" s="95"/>
    </row>
    <row r="135" spans="2:8">
      <c r="B135" s="95"/>
      <c r="C135" s="95"/>
      <c r="D135" s="95"/>
      <c r="E135" s="95"/>
      <c r="F135" s="95"/>
      <c r="G135" s="95"/>
      <c r="H135" s="95"/>
    </row>
    <row r="136" spans="2:8">
      <c r="B136" s="95"/>
      <c r="C136" s="95"/>
      <c r="D136" s="95"/>
      <c r="E136" s="95"/>
      <c r="F136" s="95"/>
      <c r="G136" s="95"/>
      <c r="H136" s="95"/>
    </row>
    <row r="137" spans="2:8">
      <c r="B137" s="95"/>
      <c r="C137" s="95"/>
      <c r="D137" s="95"/>
      <c r="E137" s="95"/>
      <c r="F137" s="95"/>
      <c r="G137" s="95"/>
      <c r="H137" s="95"/>
    </row>
    <row r="138" spans="2:8">
      <c r="B138" s="95"/>
      <c r="C138" s="95"/>
      <c r="D138" s="95"/>
      <c r="E138" s="95"/>
      <c r="F138" s="95"/>
      <c r="G138" s="95"/>
      <c r="H138" s="95"/>
    </row>
    <row r="139" spans="2:8">
      <c r="B139" s="95"/>
      <c r="C139" s="95"/>
      <c r="D139" s="95"/>
      <c r="E139" s="95"/>
      <c r="F139" s="95"/>
      <c r="G139" s="95"/>
      <c r="H139" s="95"/>
    </row>
    <row r="140" spans="2:8">
      <c r="B140" s="95"/>
      <c r="C140" s="95"/>
      <c r="D140" s="95"/>
      <c r="E140" s="95"/>
      <c r="F140" s="95"/>
      <c r="G140" s="95"/>
      <c r="H140" s="95"/>
    </row>
    <row r="141" spans="2:8">
      <c r="B141" s="95"/>
      <c r="C141" s="95"/>
      <c r="D141" s="95"/>
      <c r="E141" s="95"/>
      <c r="F141" s="95"/>
      <c r="G141" s="95"/>
      <c r="H141" s="95"/>
    </row>
    <row r="142" spans="2:8">
      <c r="B142" s="95"/>
      <c r="C142" s="95"/>
      <c r="D142" s="95"/>
      <c r="E142" s="95"/>
      <c r="F142" s="95"/>
      <c r="G142" s="95"/>
      <c r="H142" s="95"/>
    </row>
    <row r="143" spans="2:8">
      <c r="B143" s="95"/>
      <c r="C143" s="95"/>
      <c r="D143" s="95"/>
      <c r="E143" s="95"/>
      <c r="F143" s="95"/>
      <c r="G143" s="95"/>
      <c r="H143" s="95"/>
    </row>
    <row r="144" spans="2:8">
      <c r="B144" s="95"/>
      <c r="C144" s="95"/>
      <c r="D144" s="95"/>
      <c r="E144" s="95"/>
      <c r="F144" s="95"/>
      <c r="G144" s="95"/>
      <c r="H144" s="95"/>
    </row>
    <row r="145" spans="2:8">
      <c r="B145" s="95"/>
      <c r="C145" s="95"/>
      <c r="D145" s="95"/>
      <c r="E145" s="95"/>
      <c r="F145" s="95"/>
      <c r="G145" s="95"/>
      <c r="H145" s="95"/>
    </row>
    <row r="146" spans="2:8">
      <c r="B146" s="95"/>
      <c r="C146" s="95"/>
      <c r="D146" s="95"/>
      <c r="E146" s="95"/>
      <c r="F146" s="95"/>
      <c r="G146" s="95"/>
      <c r="H146" s="95"/>
    </row>
    <row r="147" spans="2:8">
      <c r="B147" s="95"/>
      <c r="C147" s="95"/>
      <c r="D147" s="95"/>
      <c r="E147" s="95"/>
      <c r="F147" s="95"/>
      <c r="G147" s="95"/>
      <c r="H147" s="95"/>
    </row>
    <row r="148" spans="2:8">
      <c r="B148" s="95"/>
      <c r="C148" s="95"/>
      <c r="D148" s="95"/>
      <c r="E148" s="95"/>
      <c r="F148" s="95"/>
      <c r="G148" s="95"/>
      <c r="H148" s="95"/>
    </row>
    <row r="149" spans="2:8">
      <c r="B149" s="95"/>
      <c r="C149" s="95"/>
      <c r="D149" s="95"/>
      <c r="E149" s="95"/>
      <c r="F149" s="95"/>
      <c r="G149" s="95"/>
      <c r="H149" s="95"/>
    </row>
    <row r="150" spans="2:8">
      <c r="B150" s="95"/>
      <c r="C150" s="95"/>
      <c r="D150" s="95"/>
      <c r="E150" s="95"/>
      <c r="F150" s="95"/>
      <c r="G150" s="95"/>
      <c r="H150" s="95"/>
    </row>
    <row r="151" spans="2:8">
      <c r="B151" s="95"/>
      <c r="C151" s="95"/>
      <c r="D151" s="95"/>
      <c r="E151" s="95"/>
      <c r="F151" s="95"/>
      <c r="G151" s="95"/>
      <c r="H151" s="95"/>
    </row>
    <row r="152" spans="2:8">
      <c r="B152" s="95"/>
      <c r="C152" s="95"/>
      <c r="D152" s="95"/>
      <c r="E152" s="95"/>
      <c r="F152" s="95"/>
      <c r="G152" s="95"/>
      <c r="H152" s="95"/>
    </row>
    <row r="153" spans="2:8">
      <c r="B153" s="95"/>
      <c r="C153" s="95"/>
      <c r="D153" s="95"/>
      <c r="E153" s="95"/>
      <c r="F153" s="95"/>
      <c r="G153" s="95"/>
      <c r="H153" s="95"/>
    </row>
    <row r="154" spans="2:8">
      <c r="B154" s="95"/>
      <c r="C154" s="95"/>
      <c r="D154" s="95"/>
      <c r="E154" s="95"/>
      <c r="F154" s="95"/>
      <c r="G154" s="95"/>
      <c r="H154" s="95"/>
    </row>
    <row r="155" spans="2:8">
      <c r="B155" s="95"/>
      <c r="C155" s="95"/>
      <c r="D155" s="95"/>
      <c r="E155" s="95"/>
      <c r="F155" s="95"/>
      <c r="G155" s="95"/>
      <c r="H155" s="95"/>
    </row>
    <row r="156" spans="2:8">
      <c r="B156" s="95"/>
      <c r="C156" s="95"/>
      <c r="D156" s="95"/>
      <c r="E156" s="95"/>
      <c r="F156" s="95"/>
      <c r="G156" s="95"/>
      <c r="H156" s="95"/>
    </row>
    <row r="157" spans="2:8">
      <c r="B157" s="95"/>
      <c r="C157" s="95"/>
      <c r="D157" s="95"/>
      <c r="E157" s="95"/>
      <c r="F157" s="95"/>
      <c r="G157" s="95"/>
      <c r="H157" s="95"/>
    </row>
    <row r="158" spans="2:8">
      <c r="B158" s="95"/>
      <c r="C158" s="95"/>
      <c r="D158" s="95"/>
      <c r="E158" s="95"/>
      <c r="F158" s="95"/>
      <c r="G158" s="95"/>
      <c r="H158" s="95"/>
    </row>
    <row r="159" spans="2:8">
      <c r="B159" s="95"/>
      <c r="C159" s="95"/>
      <c r="D159" s="95"/>
      <c r="E159" s="95"/>
      <c r="F159" s="95"/>
      <c r="G159" s="95"/>
      <c r="H159" s="95"/>
    </row>
    <row r="160" spans="2:8">
      <c r="B160" s="95"/>
      <c r="C160" s="95"/>
      <c r="D160" s="95"/>
      <c r="E160" s="95"/>
      <c r="F160" s="95"/>
      <c r="G160" s="95"/>
      <c r="H160" s="95"/>
    </row>
    <row r="161" spans="2:8">
      <c r="B161" s="95"/>
      <c r="C161" s="95"/>
      <c r="D161" s="95"/>
      <c r="E161" s="95"/>
      <c r="F161" s="95"/>
      <c r="G161" s="95"/>
      <c r="H161" s="95"/>
    </row>
    <row r="162" spans="2:8">
      <c r="B162" s="95"/>
      <c r="C162" s="95"/>
      <c r="D162" s="95"/>
      <c r="E162" s="95"/>
      <c r="F162" s="95"/>
      <c r="G162" s="95"/>
      <c r="H162" s="95"/>
    </row>
    <row r="163" spans="2:8">
      <c r="B163" s="95"/>
      <c r="C163" s="95"/>
      <c r="D163" s="95"/>
      <c r="E163" s="95"/>
      <c r="F163" s="95"/>
      <c r="G163" s="95"/>
      <c r="H163" s="95"/>
    </row>
    <row r="164" spans="2:8">
      <c r="B164" s="95"/>
      <c r="C164" s="95"/>
      <c r="D164" s="95"/>
      <c r="E164" s="95"/>
      <c r="F164" s="95"/>
      <c r="G164" s="95"/>
      <c r="H164" s="95"/>
    </row>
    <row r="165" spans="2:8">
      <c r="B165" s="95"/>
      <c r="C165" s="95"/>
      <c r="D165" s="95"/>
      <c r="E165" s="95"/>
      <c r="F165" s="95"/>
      <c r="G165" s="95"/>
      <c r="H165" s="95"/>
    </row>
    <row r="166" spans="2:8">
      <c r="B166" s="95"/>
      <c r="C166" s="95"/>
      <c r="D166" s="95"/>
      <c r="E166" s="95"/>
      <c r="F166" s="95"/>
      <c r="G166" s="95"/>
      <c r="H166" s="95"/>
    </row>
    <row r="167" spans="2:8">
      <c r="B167" s="95"/>
      <c r="C167" s="95"/>
      <c r="D167" s="95"/>
      <c r="E167" s="95"/>
      <c r="F167" s="95"/>
      <c r="G167" s="95"/>
      <c r="H167" s="95"/>
    </row>
    <row r="168" spans="2:8">
      <c r="B168" s="95"/>
      <c r="C168" s="95"/>
      <c r="D168" s="95"/>
      <c r="E168" s="95"/>
      <c r="F168" s="95"/>
      <c r="G168" s="95"/>
      <c r="H168" s="95"/>
    </row>
    <row r="169" spans="2:8">
      <c r="B169" s="95"/>
      <c r="C169" s="95"/>
      <c r="D169" s="95"/>
      <c r="E169" s="95"/>
      <c r="F169" s="95"/>
      <c r="G169" s="95"/>
      <c r="H169" s="95"/>
    </row>
    <row r="170" spans="2:8">
      <c r="B170" s="95"/>
      <c r="C170" s="95"/>
      <c r="D170" s="95"/>
      <c r="E170" s="95"/>
      <c r="F170" s="95"/>
      <c r="G170" s="95"/>
      <c r="H170" s="95"/>
    </row>
    <row r="171" spans="2:8">
      <c r="B171" s="95"/>
      <c r="C171" s="95"/>
      <c r="D171" s="95"/>
      <c r="E171" s="95"/>
      <c r="F171" s="95"/>
      <c r="G171" s="95"/>
      <c r="H171" s="95"/>
    </row>
    <row r="172" spans="2:8">
      <c r="B172" s="95"/>
      <c r="C172" s="95"/>
      <c r="D172" s="95"/>
      <c r="E172" s="95"/>
      <c r="F172" s="95"/>
      <c r="G172" s="95"/>
      <c r="H172" s="95"/>
    </row>
    <row r="173" spans="2:8">
      <c r="B173" s="95"/>
      <c r="C173" s="95"/>
      <c r="D173" s="95"/>
      <c r="E173" s="95"/>
      <c r="F173" s="95"/>
      <c r="G173" s="95"/>
      <c r="H173" s="95"/>
    </row>
    <row r="174" spans="2:8">
      <c r="B174" s="95"/>
      <c r="C174" s="95"/>
      <c r="D174" s="95"/>
      <c r="E174" s="95"/>
      <c r="F174" s="95"/>
      <c r="G174" s="95"/>
      <c r="H174" s="95"/>
    </row>
    <row r="175" spans="2:8">
      <c r="B175" s="95"/>
      <c r="C175" s="95"/>
      <c r="D175" s="95"/>
      <c r="E175" s="95"/>
      <c r="F175" s="95"/>
      <c r="G175" s="95"/>
      <c r="H175" s="95"/>
    </row>
    <row r="176" spans="2:8">
      <c r="B176" s="95"/>
      <c r="C176" s="95"/>
      <c r="D176" s="95"/>
      <c r="E176" s="95"/>
      <c r="F176" s="95"/>
      <c r="G176" s="95"/>
      <c r="H176" s="95"/>
    </row>
    <row r="177" spans="2:8">
      <c r="B177" s="95"/>
      <c r="C177" s="95"/>
      <c r="D177" s="95"/>
      <c r="E177" s="95"/>
      <c r="F177" s="95"/>
      <c r="G177" s="95"/>
      <c r="H177" s="95"/>
    </row>
    <row r="178" spans="2:8">
      <c r="B178" s="95"/>
      <c r="C178" s="95"/>
      <c r="D178" s="95"/>
      <c r="E178" s="95"/>
      <c r="F178" s="95"/>
      <c r="G178" s="95"/>
      <c r="H178" s="95"/>
    </row>
    <row r="179" spans="2:8">
      <c r="B179" s="95"/>
      <c r="C179" s="95"/>
      <c r="D179" s="95"/>
      <c r="E179" s="95"/>
      <c r="F179" s="95"/>
      <c r="G179" s="95"/>
      <c r="H179" s="95"/>
    </row>
    <row r="180" spans="2:8">
      <c r="B180" s="95"/>
      <c r="C180" s="95"/>
      <c r="D180" s="95"/>
      <c r="E180" s="95"/>
      <c r="F180" s="95"/>
      <c r="G180" s="95"/>
      <c r="H180" s="95"/>
    </row>
    <row r="181" spans="2:8">
      <c r="B181" s="95"/>
      <c r="C181" s="95"/>
      <c r="D181" s="95"/>
      <c r="E181" s="95"/>
      <c r="F181" s="95"/>
      <c r="G181" s="95"/>
      <c r="H181" s="95"/>
    </row>
    <row r="182" spans="2:8">
      <c r="B182" s="95"/>
      <c r="C182" s="95"/>
      <c r="D182" s="95"/>
      <c r="E182" s="95"/>
      <c r="F182" s="95"/>
      <c r="G182" s="95"/>
      <c r="H182" s="95"/>
    </row>
    <row r="183" spans="2:8">
      <c r="B183" s="95"/>
      <c r="C183" s="95"/>
      <c r="D183" s="95"/>
      <c r="E183" s="95"/>
      <c r="F183" s="95"/>
      <c r="G183" s="95"/>
      <c r="H183" s="95"/>
    </row>
    <row r="184" spans="2:8">
      <c r="B184" s="95"/>
      <c r="C184" s="95"/>
      <c r="D184" s="95"/>
      <c r="E184" s="95"/>
      <c r="F184" s="95"/>
      <c r="G184" s="95"/>
      <c r="H184" s="95"/>
    </row>
    <row r="185" spans="2:8">
      <c r="B185" s="95"/>
      <c r="C185" s="95"/>
      <c r="D185" s="95"/>
      <c r="E185" s="95"/>
      <c r="F185" s="95"/>
      <c r="G185" s="95"/>
      <c r="H185" s="95"/>
    </row>
    <row r="186" spans="2:8">
      <c r="B186" s="95"/>
      <c r="C186" s="95"/>
      <c r="D186" s="95"/>
      <c r="E186" s="95"/>
      <c r="F186" s="95"/>
      <c r="G186" s="95"/>
      <c r="H186" s="95"/>
    </row>
    <row r="187" spans="2:8">
      <c r="B187" s="95"/>
      <c r="C187" s="95"/>
      <c r="D187" s="95"/>
      <c r="E187" s="95"/>
      <c r="F187" s="95"/>
      <c r="G187" s="95"/>
      <c r="H187" s="95"/>
    </row>
    <row r="188" spans="2:8">
      <c r="B188" s="95"/>
      <c r="C188" s="95"/>
      <c r="D188" s="95"/>
      <c r="E188" s="95"/>
      <c r="F188" s="95"/>
      <c r="G188" s="95"/>
      <c r="H188" s="95"/>
    </row>
    <row r="189" spans="2:8">
      <c r="B189" s="95"/>
      <c r="C189" s="95"/>
      <c r="D189" s="95"/>
      <c r="E189" s="95"/>
      <c r="F189" s="95"/>
      <c r="G189" s="95"/>
      <c r="H189" s="95"/>
    </row>
    <row r="190" spans="2:8">
      <c r="B190" s="95"/>
      <c r="C190" s="95"/>
      <c r="D190" s="95"/>
      <c r="E190" s="95"/>
      <c r="F190" s="95"/>
      <c r="G190" s="95"/>
      <c r="H190" s="95"/>
    </row>
    <row r="191" spans="2:8">
      <c r="B191" s="95"/>
      <c r="C191" s="95"/>
      <c r="D191" s="95"/>
      <c r="E191" s="95"/>
      <c r="F191" s="95"/>
      <c r="G191" s="95"/>
      <c r="H191" s="95"/>
    </row>
    <row r="192" spans="2:8">
      <c r="B192" s="95"/>
      <c r="C192" s="95"/>
      <c r="D192" s="95"/>
      <c r="E192" s="95"/>
      <c r="F192" s="95"/>
      <c r="G192" s="95"/>
      <c r="H192" s="95"/>
    </row>
    <row r="193" spans="2:8">
      <c r="B193" s="95"/>
      <c r="C193" s="95"/>
      <c r="D193" s="95"/>
      <c r="E193" s="95"/>
      <c r="F193" s="95"/>
      <c r="G193" s="95"/>
      <c r="H193" s="95"/>
    </row>
    <row r="194" spans="2:8">
      <c r="B194" s="95"/>
      <c r="C194" s="95"/>
      <c r="D194" s="95"/>
      <c r="E194" s="95"/>
      <c r="F194" s="95"/>
      <c r="G194" s="95"/>
      <c r="H194" s="95"/>
    </row>
    <row r="195" spans="2:8">
      <c r="B195" s="95"/>
      <c r="C195" s="95"/>
      <c r="D195" s="95"/>
      <c r="E195" s="95"/>
      <c r="F195" s="95"/>
      <c r="G195" s="95"/>
      <c r="H195" s="95"/>
    </row>
    <row r="196" spans="2:8">
      <c r="B196" s="95"/>
      <c r="C196" s="95"/>
      <c r="D196" s="95"/>
      <c r="E196" s="95"/>
      <c r="F196" s="95"/>
      <c r="G196" s="95"/>
      <c r="H196" s="95"/>
    </row>
    <row r="197" spans="2:8">
      <c r="B197" s="95"/>
      <c r="C197" s="95"/>
      <c r="D197" s="95"/>
      <c r="E197" s="95"/>
      <c r="F197" s="95"/>
      <c r="G197" s="95"/>
      <c r="H197" s="95"/>
    </row>
    <row r="198" spans="2:8">
      <c r="B198" s="95"/>
      <c r="C198" s="95"/>
      <c r="D198" s="95"/>
      <c r="E198" s="95"/>
      <c r="F198" s="95"/>
      <c r="G198" s="95"/>
      <c r="H198" s="95"/>
    </row>
    <row r="199" spans="2:8">
      <c r="B199" s="95"/>
      <c r="C199" s="95"/>
      <c r="D199" s="95"/>
      <c r="E199" s="95"/>
      <c r="F199" s="95"/>
      <c r="G199" s="95"/>
      <c r="H199" s="95"/>
    </row>
    <row r="200" spans="2:8">
      <c r="B200" s="95"/>
      <c r="C200" s="95"/>
      <c r="D200" s="95"/>
      <c r="E200" s="95"/>
      <c r="F200" s="95"/>
      <c r="G200" s="95"/>
      <c r="H200" s="95"/>
    </row>
    <row r="201" spans="2:8">
      <c r="B201" s="95"/>
      <c r="C201" s="95"/>
      <c r="D201" s="95"/>
      <c r="E201" s="95"/>
      <c r="F201" s="95"/>
      <c r="G201" s="95"/>
      <c r="H201" s="95"/>
    </row>
    <row r="202" spans="2:8">
      <c r="B202" s="95"/>
      <c r="C202" s="95"/>
      <c r="D202" s="95"/>
      <c r="E202" s="95"/>
      <c r="F202" s="95"/>
      <c r="G202" s="95"/>
      <c r="H202" s="95"/>
    </row>
    <row r="203" spans="2:8">
      <c r="B203" s="95"/>
      <c r="C203" s="95"/>
      <c r="D203" s="95"/>
      <c r="E203" s="95"/>
      <c r="F203" s="95"/>
      <c r="G203" s="95"/>
      <c r="H203" s="95"/>
    </row>
    <row r="204" spans="2:8">
      <c r="B204" s="95"/>
      <c r="C204" s="95"/>
      <c r="D204" s="95"/>
      <c r="E204" s="95"/>
      <c r="F204" s="95"/>
      <c r="G204" s="95"/>
      <c r="H204" s="95"/>
    </row>
    <row r="205" spans="2:8">
      <c r="B205" s="95"/>
      <c r="C205" s="95"/>
      <c r="D205" s="95"/>
      <c r="E205" s="95"/>
      <c r="F205" s="95"/>
      <c r="G205" s="95"/>
      <c r="H205" s="95"/>
    </row>
    <row r="206" spans="2:8">
      <c r="B206" s="95"/>
      <c r="C206" s="95"/>
      <c r="D206" s="95"/>
      <c r="E206" s="95"/>
      <c r="F206" s="95"/>
      <c r="G206" s="95"/>
      <c r="H206" s="95"/>
    </row>
    <row r="207" spans="2:8">
      <c r="B207" s="95"/>
      <c r="C207" s="95"/>
      <c r="D207" s="95"/>
      <c r="E207" s="95"/>
      <c r="F207" s="95"/>
      <c r="G207" s="95"/>
      <c r="H207" s="95"/>
    </row>
    <row r="208" spans="2:8">
      <c r="B208" s="95"/>
      <c r="C208" s="95"/>
      <c r="D208" s="95"/>
      <c r="E208" s="95"/>
      <c r="F208" s="95"/>
      <c r="G208" s="95"/>
      <c r="H208" s="95"/>
    </row>
    <row r="209" spans="2:8">
      <c r="B209" s="95"/>
      <c r="C209" s="95"/>
      <c r="D209" s="95"/>
      <c r="E209" s="95"/>
      <c r="F209" s="95"/>
      <c r="G209" s="95"/>
      <c r="H209" s="95"/>
    </row>
    <row r="210" spans="2:8">
      <c r="B210" s="95"/>
      <c r="C210" s="95"/>
      <c r="D210" s="95"/>
      <c r="E210" s="95"/>
      <c r="F210" s="95"/>
      <c r="G210" s="95"/>
      <c r="H210" s="95"/>
    </row>
    <row r="211" spans="2:8">
      <c r="B211" s="95"/>
      <c r="C211" s="95"/>
      <c r="D211" s="95"/>
      <c r="E211" s="95"/>
      <c r="F211" s="95"/>
      <c r="G211" s="95"/>
      <c r="H211" s="95"/>
    </row>
    <row r="212" spans="2:8">
      <c r="B212" s="95"/>
      <c r="C212" s="95"/>
      <c r="D212" s="95"/>
      <c r="E212" s="95"/>
      <c r="F212" s="95"/>
      <c r="G212" s="95"/>
      <c r="H212" s="95"/>
    </row>
    <row r="213" spans="2:8">
      <c r="B213" s="95"/>
      <c r="C213" s="95"/>
      <c r="D213" s="95"/>
      <c r="E213" s="95"/>
      <c r="F213" s="95"/>
      <c r="G213" s="95"/>
      <c r="H213" s="95"/>
    </row>
    <row r="214" spans="2:8">
      <c r="B214" s="95"/>
      <c r="C214" s="95"/>
      <c r="D214" s="95"/>
      <c r="E214" s="95"/>
      <c r="F214" s="95"/>
      <c r="G214" s="95"/>
      <c r="H214" s="95"/>
    </row>
    <row r="215" spans="2:8">
      <c r="B215" s="95"/>
      <c r="C215" s="95"/>
      <c r="D215" s="95"/>
      <c r="E215" s="95"/>
      <c r="F215" s="95"/>
      <c r="G215" s="95"/>
      <c r="H215" s="95"/>
    </row>
    <row r="216" spans="2:8">
      <c r="B216" s="95"/>
      <c r="C216" s="95"/>
      <c r="D216" s="95"/>
      <c r="E216" s="95"/>
      <c r="F216" s="95"/>
      <c r="G216" s="95"/>
      <c r="H216" s="95"/>
    </row>
    <row r="217" spans="2:8">
      <c r="B217" s="95"/>
      <c r="C217" s="95"/>
      <c r="D217" s="95"/>
      <c r="E217" s="95"/>
      <c r="F217" s="95"/>
      <c r="G217" s="95"/>
      <c r="H217" s="95"/>
    </row>
    <row r="218" spans="2:8">
      <c r="B218" s="95"/>
      <c r="C218" s="95"/>
      <c r="D218" s="95"/>
      <c r="E218" s="95"/>
      <c r="F218" s="95"/>
      <c r="G218" s="95"/>
      <c r="H218" s="95"/>
    </row>
    <row r="219" spans="2:8">
      <c r="B219" s="95"/>
      <c r="C219" s="95"/>
      <c r="D219" s="95"/>
      <c r="E219" s="95"/>
      <c r="F219" s="95"/>
      <c r="G219" s="95"/>
      <c r="H219" s="95"/>
    </row>
    <row r="220" spans="2:8">
      <c r="B220" s="95"/>
      <c r="C220" s="95"/>
      <c r="D220" s="95"/>
      <c r="E220" s="95"/>
      <c r="F220" s="95"/>
      <c r="G220" s="95"/>
      <c r="H220" s="95"/>
    </row>
    <row r="221" spans="2:8">
      <c r="B221" s="95"/>
      <c r="C221" s="95"/>
      <c r="D221" s="95"/>
      <c r="E221" s="95"/>
      <c r="F221" s="95"/>
      <c r="G221" s="95"/>
      <c r="H221" s="95"/>
    </row>
    <row r="222" spans="2:8">
      <c r="B222" s="95"/>
      <c r="C222" s="95"/>
      <c r="D222" s="95"/>
      <c r="E222" s="95"/>
      <c r="F222" s="95"/>
      <c r="G222" s="95"/>
      <c r="H222" s="95"/>
    </row>
    <row r="223" spans="2:8">
      <c r="B223" s="95"/>
      <c r="C223" s="95"/>
      <c r="D223" s="95"/>
      <c r="E223" s="95"/>
      <c r="F223" s="95"/>
      <c r="G223" s="95"/>
      <c r="H223" s="95"/>
    </row>
    <row r="224" spans="2:8">
      <c r="B224" s="95"/>
      <c r="C224" s="95"/>
      <c r="D224" s="95"/>
      <c r="E224" s="95"/>
      <c r="F224" s="95"/>
      <c r="G224" s="95"/>
      <c r="H224" s="95"/>
    </row>
    <row r="225" spans="2:8">
      <c r="B225" s="95"/>
      <c r="C225" s="95"/>
      <c r="D225" s="95"/>
      <c r="E225" s="95"/>
      <c r="F225" s="95"/>
      <c r="G225" s="95"/>
      <c r="H225" s="95"/>
    </row>
    <row r="226" spans="2:8">
      <c r="B226" s="95"/>
      <c r="C226" s="95"/>
      <c r="D226" s="95"/>
      <c r="E226" s="95"/>
      <c r="F226" s="95"/>
      <c r="G226" s="95"/>
      <c r="H226" s="95"/>
    </row>
    <row r="227" spans="2:8">
      <c r="B227" s="95"/>
      <c r="C227" s="95"/>
      <c r="D227" s="95"/>
      <c r="E227" s="95"/>
      <c r="F227" s="95"/>
      <c r="G227" s="95"/>
      <c r="H227" s="95"/>
    </row>
    <row r="228" spans="2:8">
      <c r="B228" s="95"/>
      <c r="C228" s="95"/>
      <c r="D228" s="95"/>
      <c r="E228" s="95"/>
      <c r="F228" s="95"/>
      <c r="G228" s="95"/>
      <c r="H228" s="95"/>
    </row>
    <row r="229" spans="2:8">
      <c r="B229" s="95"/>
      <c r="C229" s="95"/>
      <c r="D229" s="95"/>
      <c r="E229" s="95"/>
      <c r="F229" s="95"/>
      <c r="G229" s="95"/>
      <c r="H229" s="95"/>
    </row>
    <row r="230" spans="2:8">
      <c r="B230" s="95"/>
      <c r="C230" s="95"/>
      <c r="D230" s="95"/>
      <c r="E230" s="95"/>
      <c r="F230" s="95"/>
      <c r="G230" s="95"/>
      <c r="H230" s="95"/>
    </row>
    <row r="231" spans="2:8">
      <c r="B231" s="95"/>
      <c r="C231" s="95"/>
      <c r="D231" s="95"/>
      <c r="E231" s="95"/>
      <c r="F231" s="95"/>
      <c r="G231" s="95"/>
      <c r="H231" s="95"/>
    </row>
    <row r="232" spans="2:8">
      <c r="B232" s="95"/>
      <c r="C232" s="95"/>
      <c r="D232" s="95"/>
      <c r="E232" s="95"/>
      <c r="F232" s="95"/>
      <c r="G232" s="95"/>
      <c r="H232" s="95"/>
    </row>
    <row r="233" spans="2:8">
      <c r="B233" s="95"/>
      <c r="C233" s="95"/>
      <c r="D233" s="95"/>
      <c r="E233" s="95"/>
      <c r="F233" s="95"/>
      <c r="G233" s="95"/>
      <c r="H233" s="95"/>
    </row>
    <row r="234" spans="2:8">
      <c r="B234" s="95"/>
      <c r="C234" s="95"/>
      <c r="D234" s="95"/>
      <c r="E234" s="95"/>
      <c r="F234" s="95"/>
      <c r="G234" s="95"/>
      <c r="H234" s="95"/>
    </row>
    <row r="235" spans="2:8">
      <c r="B235" s="95"/>
      <c r="C235" s="95"/>
      <c r="D235" s="95"/>
      <c r="E235" s="95"/>
      <c r="F235" s="95"/>
      <c r="G235" s="95"/>
      <c r="H235" s="95"/>
    </row>
    <row r="236" spans="2:8">
      <c r="B236" s="95"/>
      <c r="C236" s="95"/>
      <c r="D236" s="95"/>
      <c r="E236" s="95"/>
      <c r="F236" s="95"/>
      <c r="G236" s="95"/>
      <c r="H236" s="95"/>
    </row>
    <row r="237" spans="2:8">
      <c r="B237" s="95"/>
      <c r="C237" s="95"/>
      <c r="D237" s="95"/>
      <c r="E237" s="95"/>
      <c r="F237" s="95"/>
      <c r="G237" s="95"/>
      <c r="H237" s="95"/>
    </row>
    <row r="238" spans="2:8">
      <c r="B238" s="95"/>
      <c r="C238" s="95"/>
      <c r="D238" s="95"/>
      <c r="E238" s="95"/>
      <c r="F238" s="95"/>
      <c r="G238" s="95"/>
      <c r="H238" s="95"/>
    </row>
    <row r="239" spans="2:8">
      <c r="B239" s="95"/>
      <c r="C239" s="95"/>
      <c r="D239" s="95"/>
      <c r="E239" s="95"/>
      <c r="F239" s="95"/>
      <c r="G239" s="95"/>
      <c r="H239" s="95"/>
    </row>
    <row r="240" spans="2:8">
      <c r="B240" s="95"/>
      <c r="C240" s="95"/>
      <c r="D240" s="95"/>
      <c r="E240" s="95"/>
      <c r="F240" s="95"/>
      <c r="G240" s="95"/>
      <c r="H240" s="95"/>
    </row>
    <row r="241" spans="2:8">
      <c r="B241" s="95"/>
      <c r="C241" s="95"/>
      <c r="D241" s="95"/>
      <c r="E241" s="95"/>
      <c r="F241" s="95"/>
      <c r="G241" s="95"/>
      <c r="H241" s="95"/>
    </row>
    <row r="242" spans="2:8">
      <c r="B242" s="95"/>
      <c r="C242" s="95"/>
      <c r="D242" s="95"/>
      <c r="E242" s="95"/>
      <c r="F242" s="95"/>
      <c r="G242" s="95"/>
      <c r="H242" s="95"/>
    </row>
    <row r="243" spans="2:8">
      <c r="B243" s="95"/>
      <c r="C243" s="95"/>
      <c r="D243" s="95"/>
      <c r="E243" s="95"/>
      <c r="F243" s="95"/>
      <c r="G243" s="95"/>
      <c r="H243" s="95"/>
    </row>
    <row r="244" spans="2:8">
      <c r="B244" s="95"/>
      <c r="C244" s="95"/>
      <c r="D244" s="95"/>
      <c r="E244" s="95"/>
      <c r="F244" s="95"/>
      <c r="G244" s="95"/>
      <c r="H244" s="95"/>
    </row>
    <row r="245" spans="2:8">
      <c r="B245" s="95"/>
      <c r="C245" s="95"/>
      <c r="D245" s="95"/>
      <c r="E245" s="95"/>
      <c r="F245" s="95"/>
      <c r="G245" s="95"/>
      <c r="H245" s="95"/>
    </row>
    <row r="246" spans="2:8">
      <c r="B246" s="95"/>
      <c r="C246" s="95"/>
      <c r="D246" s="95"/>
      <c r="E246" s="95"/>
      <c r="F246" s="95"/>
      <c r="G246" s="95"/>
      <c r="H246" s="95"/>
    </row>
    <row r="247" spans="2:8">
      <c r="B247" s="95"/>
      <c r="C247" s="95"/>
      <c r="D247" s="95"/>
      <c r="E247" s="95"/>
      <c r="F247" s="95"/>
      <c r="G247" s="95"/>
      <c r="H247" s="95"/>
    </row>
    <row r="248" spans="2:8">
      <c r="B248" s="95"/>
      <c r="C248" s="95"/>
      <c r="D248" s="95"/>
      <c r="E248" s="95"/>
      <c r="F248" s="95"/>
      <c r="G248" s="95"/>
      <c r="H248" s="95"/>
    </row>
    <row r="249" spans="2:8">
      <c r="B249" s="95"/>
      <c r="C249" s="95"/>
      <c r="D249" s="95"/>
      <c r="E249" s="95"/>
      <c r="F249" s="95"/>
      <c r="G249" s="95"/>
      <c r="H249" s="95"/>
    </row>
    <row r="250" spans="2:8">
      <c r="B250" s="95"/>
      <c r="C250" s="95"/>
      <c r="D250" s="95"/>
      <c r="E250" s="95"/>
      <c r="F250" s="95"/>
      <c r="G250" s="95"/>
      <c r="H250" s="95"/>
    </row>
    <row r="251" spans="2:8">
      <c r="B251" s="95"/>
      <c r="C251" s="95"/>
      <c r="D251" s="95"/>
      <c r="E251" s="95"/>
      <c r="F251" s="95"/>
      <c r="G251" s="95"/>
      <c r="H251" s="95"/>
    </row>
    <row r="252" spans="2:8">
      <c r="B252" s="95"/>
      <c r="C252" s="95"/>
      <c r="D252" s="95"/>
      <c r="E252" s="95"/>
      <c r="F252" s="95"/>
      <c r="G252" s="95"/>
      <c r="H252" s="95"/>
    </row>
    <row r="253" spans="2:8">
      <c r="B253" s="95"/>
      <c r="C253" s="95"/>
      <c r="D253" s="95"/>
      <c r="E253" s="95"/>
      <c r="F253" s="95"/>
      <c r="G253" s="95"/>
      <c r="H253" s="95"/>
    </row>
    <row r="254" spans="2:8">
      <c r="B254" s="95"/>
      <c r="C254" s="95"/>
      <c r="D254" s="95"/>
      <c r="E254" s="95"/>
      <c r="F254" s="95"/>
      <c r="G254" s="95"/>
      <c r="H254" s="95"/>
    </row>
    <row r="255" spans="2:8">
      <c r="B255" s="95"/>
      <c r="C255" s="95"/>
      <c r="D255" s="95"/>
      <c r="E255" s="95"/>
      <c r="F255" s="95"/>
      <c r="G255" s="95"/>
      <c r="H255" s="95"/>
    </row>
    <row r="256" spans="2:8">
      <c r="B256" s="95"/>
      <c r="C256" s="95"/>
      <c r="D256" s="95"/>
      <c r="E256" s="95"/>
      <c r="F256" s="95"/>
      <c r="G256" s="95"/>
      <c r="H256" s="95"/>
    </row>
    <row r="257" spans="2:8">
      <c r="B257" s="95"/>
      <c r="C257" s="95"/>
      <c r="D257" s="95"/>
      <c r="E257" s="95"/>
      <c r="F257" s="95"/>
      <c r="G257" s="95"/>
      <c r="H257" s="95"/>
    </row>
    <row r="258" spans="2:8">
      <c r="B258" s="95"/>
      <c r="C258" s="95"/>
      <c r="D258" s="95"/>
      <c r="E258" s="95"/>
      <c r="F258" s="95"/>
      <c r="G258" s="95"/>
      <c r="H258" s="95"/>
    </row>
    <row r="259" spans="2:8">
      <c r="B259" s="95"/>
      <c r="C259" s="95"/>
      <c r="D259" s="95"/>
      <c r="E259" s="95"/>
      <c r="F259" s="95"/>
      <c r="G259" s="95"/>
      <c r="H259" s="95"/>
    </row>
    <row r="260" spans="2:8">
      <c r="B260" s="95"/>
      <c r="C260" s="95"/>
      <c r="D260" s="95"/>
      <c r="E260" s="95"/>
      <c r="F260" s="95"/>
      <c r="G260" s="95"/>
      <c r="H260" s="95"/>
    </row>
    <row r="261" spans="2:8">
      <c r="C261" s="95"/>
      <c r="D261" s="95"/>
      <c r="E261" s="95"/>
      <c r="F261" s="95"/>
      <c r="G261" s="95"/>
      <c r="H261" s="95"/>
    </row>
    <row r="262" spans="2:8">
      <c r="C262" s="95"/>
      <c r="D262" s="95"/>
      <c r="E262" s="95"/>
      <c r="F262" s="95"/>
      <c r="G262" s="95"/>
      <c r="H262" s="95"/>
    </row>
    <row r="263" spans="2:8">
      <c r="C263" s="95"/>
      <c r="D263" s="95"/>
      <c r="E263" s="95"/>
      <c r="F263" s="95"/>
      <c r="G263" s="95"/>
      <c r="H263" s="95"/>
    </row>
    <row r="264" spans="2:8">
      <c r="C264" s="95"/>
      <c r="D264" s="95"/>
      <c r="E264" s="95"/>
      <c r="F264" s="95"/>
      <c r="G264" s="95"/>
      <c r="H264" s="95"/>
    </row>
    <row r="265" spans="2:8">
      <c r="C265" s="95"/>
      <c r="D265" s="95"/>
      <c r="E265" s="95"/>
      <c r="F265" s="95"/>
      <c r="G265" s="95"/>
      <c r="H265" s="95"/>
    </row>
    <row r="266" spans="2:8">
      <c r="C266" s="95"/>
      <c r="D266" s="95"/>
      <c r="E266" s="95"/>
      <c r="F266" s="95"/>
      <c r="G266" s="95"/>
      <c r="H266" s="95"/>
    </row>
    <row r="267" spans="2:8">
      <c r="C267" s="95"/>
      <c r="D267" s="95"/>
      <c r="E267" s="95"/>
      <c r="F267" s="95"/>
      <c r="G267" s="95"/>
      <c r="H267" s="95"/>
    </row>
    <row r="268" spans="2:8">
      <c r="C268" s="95"/>
      <c r="D268" s="95"/>
      <c r="E268" s="95"/>
      <c r="F268" s="95"/>
      <c r="G268" s="95"/>
      <c r="H268" s="95"/>
    </row>
    <row r="269" spans="2:8">
      <c r="C269" s="95"/>
      <c r="D269" s="95"/>
      <c r="E269" s="95"/>
      <c r="F269" s="95"/>
      <c r="G269" s="95"/>
      <c r="H269" s="95"/>
    </row>
    <row r="270" spans="2:8">
      <c r="C270" s="95"/>
      <c r="D270" s="95"/>
      <c r="E270" s="95"/>
      <c r="F270" s="95"/>
      <c r="G270" s="95"/>
      <c r="H270" s="95"/>
    </row>
    <row r="271" spans="2:8">
      <c r="C271" s="95"/>
      <c r="D271" s="95"/>
      <c r="E271" s="95"/>
      <c r="F271" s="95"/>
      <c r="G271" s="95"/>
      <c r="H271" s="95"/>
    </row>
    <row r="272" spans="2:8">
      <c r="C272" s="95"/>
      <c r="D272" s="95"/>
      <c r="E272" s="95"/>
      <c r="F272" s="95"/>
      <c r="G272" s="95"/>
      <c r="H272" s="95"/>
    </row>
    <row r="273" spans="3:8">
      <c r="C273" s="95"/>
      <c r="D273" s="95"/>
      <c r="E273" s="95"/>
      <c r="F273" s="95"/>
      <c r="G273" s="95"/>
      <c r="H273" s="95"/>
    </row>
    <row r="274" spans="3:8">
      <c r="C274" s="95"/>
      <c r="D274" s="95"/>
      <c r="E274" s="95"/>
      <c r="F274" s="95"/>
      <c r="G274" s="95"/>
      <c r="H274" s="95"/>
    </row>
    <row r="275" spans="3:8">
      <c r="C275" s="95"/>
      <c r="D275" s="95"/>
      <c r="E275" s="95"/>
      <c r="F275" s="95"/>
      <c r="G275" s="95"/>
      <c r="H275" s="95"/>
    </row>
    <row r="276" spans="3:8">
      <c r="C276" s="95"/>
      <c r="D276" s="95"/>
      <c r="E276" s="95"/>
      <c r="F276" s="95"/>
      <c r="G276" s="95"/>
      <c r="H276" s="95"/>
    </row>
    <row r="277" spans="3:8">
      <c r="C277" s="95"/>
      <c r="D277" s="95"/>
      <c r="E277" s="95"/>
      <c r="F277" s="95"/>
      <c r="G277" s="95"/>
      <c r="H277" s="95"/>
    </row>
    <row r="278" spans="3:8">
      <c r="C278" s="95"/>
      <c r="D278" s="95"/>
      <c r="E278" s="95"/>
      <c r="F278" s="95"/>
      <c r="G278" s="95"/>
      <c r="H278" s="95"/>
    </row>
    <row r="279" spans="3:8">
      <c r="C279" s="95"/>
      <c r="D279" s="95"/>
      <c r="E279" s="95"/>
      <c r="F279" s="95"/>
      <c r="G279" s="95"/>
      <c r="H279" s="95"/>
    </row>
    <row r="280" spans="3:8">
      <c r="C280" s="95"/>
      <c r="D280" s="95"/>
      <c r="E280" s="95"/>
      <c r="F280" s="95"/>
      <c r="G280" s="95"/>
      <c r="H280" s="95"/>
    </row>
    <row r="281" spans="3:8">
      <c r="C281" s="95"/>
      <c r="D281" s="95"/>
      <c r="E281" s="95"/>
      <c r="F281" s="95"/>
      <c r="G281" s="95"/>
      <c r="H281" s="95"/>
    </row>
    <row r="282" spans="3:8">
      <c r="C282" s="95"/>
      <c r="D282" s="95"/>
      <c r="E282" s="95"/>
      <c r="F282" s="95"/>
      <c r="G282" s="95"/>
      <c r="H282" s="95"/>
    </row>
    <row r="283" spans="3:8">
      <c r="C283" s="95"/>
      <c r="D283" s="95"/>
      <c r="E283" s="95"/>
      <c r="F283" s="95"/>
      <c r="G283" s="95"/>
      <c r="H283" s="95"/>
    </row>
    <row r="284" spans="3:8">
      <c r="C284" s="95"/>
      <c r="D284" s="95"/>
      <c r="E284" s="95"/>
      <c r="F284" s="95"/>
      <c r="G284" s="95"/>
      <c r="H284" s="95"/>
    </row>
    <row r="285" spans="3:8">
      <c r="C285" s="95"/>
      <c r="D285" s="95"/>
      <c r="E285" s="95"/>
      <c r="F285" s="95"/>
      <c r="G285" s="95"/>
      <c r="H285" s="95"/>
    </row>
    <row r="286" spans="3:8">
      <c r="C286" s="95"/>
      <c r="D286" s="95"/>
      <c r="E286" s="95"/>
      <c r="F286" s="95"/>
      <c r="G286" s="95"/>
      <c r="H286" s="95"/>
    </row>
    <row r="287" spans="3:8">
      <c r="C287" s="95"/>
      <c r="D287" s="95"/>
      <c r="E287" s="95"/>
      <c r="F287" s="95"/>
      <c r="G287" s="95"/>
      <c r="H287" s="95"/>
    </row>
    <row r="288" spans="3:8">
      <c r="C288" s="95"/>
      <c r="D288" s="95"/>
      <c r="E288" s="95"/>
      <c r="F288" s="95"/>
      <c r="G288" s="95"/>
      <c r="H288" s="95"/>
    </row>
    <row r="289" spans="3:8">
      <c r="C289" s="95"/>
      <c r="D289" s="95"/>
      <c r="E289" s="95"/>
      <c r="F289" s="95"/>
      <c r="G289" s="95"/>
      <c r="H289" s="95"/>
    </row>
    <row r="290" spans="3:8">
      <c r="C290" s="95"/>
      <c r="D290" s="95"/>
      <c r="E290" s="95"/>
      <c r="F290" s="95"/>
      <c r="G290" s="95"/>
      <c r="H290" s="95"/>
    </row>
    <row r="291" spans="3:8">
      <c r="C291" s="95"/>
      <c r="D291" s="95"/>
      <c r="E291" s="95"/>
      <c r="F291" s="95"/>
      <c r="G291" s="95"/>
      <c r="H291" s="95"/>
    </row>
    <row r="292" spans="3:8">
      <c r="C292" s="95"/>
      <c r="D292" s="95"/>
      <c r="E292" s="95"/>
      <c r="F292" s="95"/>
      <c r="G292" s="95"/>
      <c r="H292" s="95"/>
    </row>
    <row r="293" spans="3:8">
      <c r="C293" s="95"/>
      <c r="D293" s="95"/>
      <c r="E293" s="95"/>
      <c r="F293" s="95"/>
      <c r="G293" s="95"/>
      <c r="H293" s="95"/>
    </row>
    <row r="294" spans="3:8">
      <c r="C294" s="95"/>
      <c r="D294" s="95"/>
      <c r="E294" s="95"/>
      <c r="F294" s="95"/>
      <c r="G294" s="95"/>
      <c r="H294" s="95"/>
    </row>
    <row r="295" spans="3:8">
      <c r="C295" s="95"/>
      <c r="D295" s="95"/>
      <c r="E295" s="95"/>
      <c r="F295" s="95"/>
      <c r="G295" s="95"/>
      <c r="H295" s="95"/>
    </row>
    <row r="296" spans="3:8">
      <c r="C296" s="95"/>
      <c r="D296" s="95"/>
      <c r="E296" s="95"/>
      <c r="F296" s="95"/>
      <c r="G296" s="95"/>
      <c r="H296" s="95"/>
    </row>
    <row r="297" spans="3:8">
      <c r="C297" s="95"/>
      <c r="D297" s="95"/>
      <c r="E297" s="95"/>
      <c r="F297" s="95"/>
      <c r="G297" s="95"/>
      <c r="H297" s="95"/>
    </row>
    <row r="298" spans="3:8">
      <c r="C298" s="95"/>
      <c r="D298" s="95"/>
      <c r="E298" s="95"/>
      <c r="F298" s="95"/>
      <c r="G298" s="95"/>
      <c r="H298" s="95"/>
    </row>
    <row r="299" spans="3:8">
      <c r="C299" s="95"/>
      <c r="D299" s="95"/>
      <c r="E299" s="95"/>
      <c r="F299" s="95"/>
      <c r="G299" s="95"/>
      <c r="H299" s="95"/>
    </row>
    <row r="300" spans="3:8">
      <c r="C300" s="95"/>
      <c r="D300" s="95"/>
      <c r="E300" s="95"/>
      <c r="F300" s="95"/>
      <c r="G300" s="95"/>
      <c r="H300" s="95"/>
    </row>
    <row r="301" spans="3:8">
      <c r="C301" s="95"/>
      <c r="D301" s="95"/>
      <c r="E301" s="95"/>
      <c r="F301" s="95"/>
      <c r="G301" s="95"/>
      <c r="H301" s="95"/>
    </row>
    <row r="302" spans="3:8">
      <c r="C302" s="95"/>
      <c r="D302" s="95"/>
      <c r="E302" s="95"/>
      <c r="F302" s="95"/>
      <c r="G302" s="95"/>
      <c r="H302" s="95"/>
    </row>
    <row r="303" spans="3:8">
      <c r="C303" s="95"/>
      <c r="D303" s="95"/>
      <c r="E303" s="95"/>
      <c r="F303" s="95"/>
      <c r="G303" s="95"/>
      <c r="H303" s="95"/>
    </row>
    <row r="304" spans="3:8">
      <c r="C304" s="95"/>
      <c r="D304" s="95"/>
      <c r="E304" s="95"/>
      <c r="F304" s="95"/>
      <c r="G304" s="95"/>
      <c r="H304" s="95"/>
    </row>
    <row r="305" spans="3:8">
      <c r="C305" s="95"/>
      <c r="D305" s="95"/>
      <c r="E305" s="95"/>
      <c r="F305" s="95"/>
      <c r="G305" s="95"/>
      <c r="H305" s="95"/>
    </row>
    <row r="306" spans="3:8">
      <c r="C306" s="95"/>
      <c r="D306" s="95"/>
      <c r="E306" s="95"/>
      <c r="F306" s="95"/>
      <c r="G306" s="95"/>
      <c r="H306" s="95"/>
    </row>
    <row r="307" spans="3:8">
      <c r="C307" s="95"/>
      <c r="D307" s="95"/>
      <c r="E307" s="95"/>
      <c r="F307" s="95"/>
      <c r="G307" s="95"/>
      <c r="H307" s="95"/>
    </row>
    <row r="308" spans="3:8">
      <c r="C308" s="95"/>
      <c r="D308" s="95"/>
      <c r="E308" s="95"/>
      <c r="F308" s="95"/>
      <c r="G308" s="95"/>
      <c r="H308" s="95"/>
    </row>
    <row r="309" spans="3:8">
      <c r="C309" s="95"/>
      <c r="D309" s="95"/>
      <c r="E309" s="95"/>
      <c r="F309" s="95"/>
      <c r="G309" s="95"/>
      <c r="H309" s="95"/>
    </row>
    <row r="310" spans="3:8">
      <c r="C310" s="95"/>
      <c r="D310" s="95"/>
      <c r="E310" s="95"/>
      <c r="F310" s="95"/>
      <c r="G310" s="95"/>
      <c r="H310" s="95"/>
    </row>
    <row r="311" spans="3:8">
      <c r="C311" s="95"/>
      <c r="D311" s="95"/>
      <c r="E311" s="95"/>
      <c r="F311" s="95"/>
      <c r="G311" s="95"/>
      <c r="H311" s="95"/>
    </row>
    <row r="312" spans="3:8">
      <c r="C312" s="95"/>
      <c r="D312" s="95"/>
      <c r="E312" s="95"/>
      <c r="F312" s="95"/>
      <c r="G312" s="95"/>
      <c r="H312" s="95"/>
    </row>
    <row r="313" spans="3:8">
      <c r="C313" s="95"/>
      <c r="D313" s="95"/>
      <c r="E313" s="95"/>
      <c r="F313" s="95"/>
      <c r="G313" s="95"/>
      <c r="H313" s="95"/>
    </row>
    <row r="314" spans="3:8">
      <c r="C314" s="95"/>
      <c r="D314" s="95"/>
      <c r="E314" s="95"/>
      <c r="F314" s="95"/>
      <c r="G314" s="95"/>
      <c r="H314" s="95"/>
    </row>
    <row r="315" spans="3:8">
      <c r="C315" s="95"/>
      <c r="D315" s="95"/>
      <c r="E315" s="95"/>
      <c r="F315" s="95"/>
      <c r="G315" s="95"/>
      <c r="H315" s="95"/>
    </row>
    <row r="316" spans="3:8">
      <c r="C316" s="95"/>
      <c r="D316" s="95"/>
      <c r="E316" s="95"/>
      <c r="F316" s="95"/>
      <c r="G316" s="95"/>
      <c r="H316" s="95"/>
    </row>
    <row r="317" spans="3:8">
      <c r="C317" s="95"/>
      <c r="D317" s="95"/>
      <c r="E317" s="95"/>
      <c r="F317" s="95"/>
      <c r="G317" s="95"/>
      <c r="H317" s="95"/>
    </row>
    <row r="318" spans="3:8">
      <c r="C318" s="95"/>
      <c r="D318" s="95"/>
      <c r="E318" s="95"/>
      <c r="F318" s="95"/>
      <c r="G318" s="95"/>
      <c r="H318" s="95"/>
    </row>
    <row r="319" spans="3:8">
      <c r="C319" s="95"/>
      <c r="D319" s="95"/>
      <c r="E319" s="95"/>
      <c r="F319" s="95"/>
      <c r="G319" s="95"/>
      <c r="H319" s="95"/>
    </row>
    <row r="320" spans="3:8">
      <c r="C320" s="95"/>
      <c r="D320" s="95"/>
      <c r="E320" s="95"/>
      <c r="F320" s="95"/>
      <c r="G320" s="95"/>
      <c r="H320" s="95"/>
    </row>
    <row r="321" spans="3:8">
      <c r="C321" s="95"/>
      <c r="D321" s="95"/>
      <c r="E321" s="95"/>
      <c r="F321" s="95"/>
      <c r="G321" s="95"/>
      <c r="H321" s="95"/>
    </row>
    <row r="322" spans="3:8">
      <c r="C322" s="95"/>
      <c r="D322" s="95"/>
      <c r="E322" s="95"/>
      <c r="F322" s="95"/>
      <c r="G322" s="95"/>
      <c r="H322" s="95"/>
    </row>
    <row r="323" spans="3:8">
      <c r="C323" s="95"/>
      <c r="D323" s="95"/>
      <c r="E323" s="95"/>
      <c r="F323" s="95"/>
      <c r="G323" s="95"/>
      <c r="H323" s="95"/>
    </row>
    <row r="324" spans="3:8">
      <c r="C324" s="95"/>
      <c r="D324" s="95"/>
      <c r="E324" s="95"/>
      <c r="F324" s="95"/>
      <c r="G324" s="95"/>
      <c r="H324" s="95"/>
    </row>
    <row r="325" spans="3:8">
      <c r="C325" s="95"/>
      <c r="D325" s="95"/>
      <c r="E325" s="95"/>
      <c r="F325" s="95"/>
      <c r="G325" s="95"/>
      <c r="H325" s="95"/>
    </row>
    <row r="326" spans="3:8">
      <c r="C326" s="95"/>
      <c r="D326" s="95"/>
      <c r="E326" s="95"/>
      <c r="F326" s="95"/>
      <c r="G326" s="95"/>
      <c r="H326" s="95"/>
    </row>
    <row r="327" spans="3:8">
      <c r="C327" s="95"/>
      <c r="D327" s="95"/>
      <c r="E327" s="95"/>
      <c r="F327" s="95"/>
      <c r="G327" s="95"/>
      <c r="H327" s="95"/>
    </row>
    <row r="328" spans="3:8">
      <c r="C328" s="95"/>
      <c r="D328" s="95"/>
      <c r="E328" s="95"/>
      <c r="F328" s="95"/>
      <c r="G328" s="95"/>
      <c r="H328" s="95"/>
    </row>
    <row r="329" spans="3:8">
      <c r="C329" s="95"/>
      <c r="D329" s="95"/>
      <c r="E329" s="95"/>
      <c r="F329" s="95"/>
      <c r="G329" s="95"/>
      <c r="H329" s="95"/>
    </row>
    <row r="330" spans="3:8">
      <c r="C330" s="95"/>
      <c r="D330" s="95"/>
      <c r="E330" s="95"/>
      <c r="F330" s="95"/>
      <c r="G330" s="95"/>
      <c r="H330" s="95"/>
    </row>
    <row r="331" spans="3:8">
      <c r="C331" s="95"/>
      <c r="D331" s="95"/>
      <c r="E331" s="95"/>
      <c r="F331" s="95"/>
      <c r="G331" s="95"/>
      <c r="H331" s="95"/>
    </row>
    <row r="332" spans="3:8">
      <c r="C332" s="95"/>
      <c r="D332" s="95"/>
      <c r="E332" s="95"/>
      <c r="F332" s="95"/>
      <c r="G332" s="95"/>
      <c r="H332" s="95"/>
    </row>
    <row r="333" spans="3:8">
      <c r="C333" s="95"/>
      <c r="D333" s="95"/>
      <c r="E333" s="95"/>
      <c r="F333" s="95"/>
      <c r="G333" s="95"/>
      <c r="H333" s="95"/>
    </row>
    <row r="334" spans="3:8">
      <c r="C334" s="95"/>
      <c r="D334" s="95"/>
      <c r="E334" s="95"/>
      <c r="F334" s="95"/>
      <c r="G334" s="95"/>
      <c r="H334" s="95"/>
    </row>
    <row r="335" spans="3:8">
      <c r="C335" s="95"/>
      <c r="D335" s="95"/>
      <c r="E335" s="95"/>
      <c r="F335" s="95"/>
      <c r="G335" s="95"/>
      <c r="H335" s="95"/>
    </row>
    <row r="336" spans="3:8">
      <c r="C336" s="95"/>
      <c r="D336" s="95"/>
      <c r="E336" s="95"/>
      <c r="F336" s="95"/>
      <c r="G336" s="95"/>
      <c r="H336" s="95"/>
    </row>
    <row r="337" spans="3:8">
      <c r="C337" s="95"/>
      <c r="D337" s="95"/>
      <c r="E337" s="95"/>
      <c r="F337" s="95"/>
      <c r="G337" s="95"/>
      <c r="H337" s="95"/>
    </row>
    <row r="338" spans="3:8">
      <c r="C338" s="95"/>
      <c r="D338" s="95"/>
      <c r="E338" s="95"/>
      <c r="F338" s="95"/>
      <c r="G338" s="95"/>
      <c r="H338" s="95"/>
    </row>
    <row r="339" spans="3:8">
      <c r="C339" s="95"/>
      <c r="D339" s="95"/>
      <c r="E339" s="95"/>
      <c r="F339" s="95"/>
      <c r="G339" s="95"/>
      <c r="H339" s="95"/>
    </row>
    <row r="340" spans="3:8">
      <c r="C340" s="95"/>
      <c r="D340" s="95"/>
      <c r="E340" s="95"/>
      <c r="F340" s="95"/>
      <c r="G340" s="95"/>
      <c r="H340" s="95"/>
    </row>
    <row r="341" spans="3:8">
      <c r="C341" s="95"/>
      <c r="D341" s="95"/>
      <c r="E341" s="95"/>
      <c r="F341" s="95"/>
      <c r="G341" s="95"/>
      <c r="H341" s="95"/>
    </row>
    <row r="342" spans="3:8">
      <c r="C342" s="95"/>
      <c r="D342" s="95"/>
      <c r="E342" s="95"/>
      <c r="F342" s="95"/>
      <c r="G342" s="95"/>
      <c r="H342" s="95"/>
    </row>
    <row r="343" spans="3:8">
      <c r="C343" s="95"/>
      <c r="D343" s="95"/>
      <c r="E343" s="95"/>
      <c r="F343" s="95"/>
      <c r="G343" s="95"/>
      <c r="H343" s="95"/>
    </row>
    <row r="344" spans="3:8">
      <c r="C344" s="95"/>
      <c r="D344" s="95"/>
      <c r="E344" s="95"/>
      <c r="F344" s="95"/>
      <c r="G344" s="95"/>
      <c r="H344" s="95"/>
    </row>
    <row r="345" spans="3:8">
      <c r="C345" s="95"/>
      <c r="D345" s="95"/>
      <c r="E345" s="95"/>
      <c r="F345" s="95"/>
      <c r="G345" s="95"/>
      <c r="H345" s="95"/>
    </row>
    <row r="346" spans="3:8">
      <c r="C346" s="95"/>
      <c r="D346" s="95"/>
      <c r="E346" s="95"/>
      <c r="F346" s="95"/>
      <c r="G346" s="95"/>
      <c r="H346" s="95"/>
    </row>
    <row r="347" spans="3:8">
      <c r="C347" s="95"/>
      <c r="D347" s="95"/>
      <c r="E347" s="95"/>
      <c r="F347" s="95"/>
      <c r="G347" s="95"/>
      <c r="H347" s="95"/>
    </row>
    <row r="348" spans="3:8">
      <c r="C348" s="95"/>
      <c r="D348" s="95"/>
      <c r="E348" s="95"/>
      <c r="F348" s="95"/>
      <c r="G348" s="95"/>
      <c r="H348" s="95"/>
    </row>
    <row r="349" spans="3:8">
      <c r="C349" s="95"/>
      <c r="D349" s="95"/>
      <c r="E349" s="95"/>
      <c r="F349" s="95"/>
      <c r="G349" s="95"/>
      <c r="H349" s="95"/>
    </row>
    <row r="350" spans="3:8">
      <c r="C350" s="95"/>
      <c r="D350" s="95"/>
      <c r="E350" s="95"/>
      <c r="F350" s="95"/>
      <c r="G350" s="95"/>
      <c r="H350" s="95"/>
    </row>
    <row r="351" spans="3:8">
      <c r="C351" s="95"/>
      <c r="D351" s="95"/>
      <c r="E351" s="95"/>
      <c r="F351" s="95"/>
      <c r="G351" s="95"/>
      <c r="H351" s="95"/>
    </row>
    <row r="352" spans="3:8">
      <c r="C352" s="95"/>
      <c r="D352" s="95"/>
      <c r="E352" s="95"/>
      <c r="F352" s="95"/>
      <c r="G352" s="95"/>
      <c r="H352" s="95"/>
    </row>
    <row r="353" spans="3:8">
      <c r="C353" s="95"/>
      <c r="D353" s="95"/>
      <c r="E353" s="95"/>
      <c r="F353" s="95"/>
      <c r="G353" s="95"/>
      <c r="H353" s="95"/>
    </row>
    <row r="354" spans="3:8">
      <c r="C354" s="95"/>
      <c r="D354" s="95"/>
      <c r="E354" s="95"/>
      <c r="F354" s="95"/>
      <c r="G354" s="95"/>
      <c r="H354" s="95"/>
    </row>
    <row r="355" spans="3:8">
      <c r="C355" s="95"/>
      <c r="D355" s="95"/>
      <c r="E355" s="95"/>
      <c r="F355" s="95"/>
      <c r="G355" s="95"/>
      <c r="H355" s="95"/>
    </row>
    <row r="356" spans="3:8">
      <c r="C356" s="95"/>
      <c r="D356" s="95"/>
      <c r="E356" s="95"/>
      <c r="F356" s="95"/>
      <c r="G356" s="95"/>
      <c r="H356" s="95"/>
    </row>
    <row r="357" spans="3:8">
      <c r="C357" s="95"/>
      <c r="D357" s="95"/>
      <c r="E357" s="95"/>
      <c r="F357" s="95"/>
      <c r="G357" s="95"/>
      <c r="H357" s="95"/>
    </row>
    <row r="358" spans="3:8">
      <c r="C358" s="95"/>
      <c r="D358" s="95"/>
      <c r="E358" s="95"/>
      <c r="F358" s="95"/>
      <c r="G358" s="95"/>
      <c r="H358" s="95"/>
    </row>
    <row r="359" spans="3:8">
      <c r="C359" s="95"/>
      <c r="D359" s="95"/>
      <c r="E359" s="95"/>
      <c r="F359" s="95"/>
      <c r="G359" s="95"/>
      <c r="H359" s="95"/>
    </row>
    <row r="360" spans="3:8">
      <c r="C360" s="95"/>
      <c r="D360" s="95"/>
      <c r="E360" s="95"/>
      <c r="F360" s="95"/>
      <c r="G360" s="95"/>
      <c r="H360" s="95"/>
    </row>
    <row r="361" spans="3:8">
      <c r="C361" s="95"/>
      <c r="D361" s="95"/>
      <c r="E361" s="95"/>
      <c r="F361" s="95"/>
      <c r="G361" s="95"/>
      <c r="H361" s="95"/>
    </row>
    <row r="362" spans="3:8">
      <c r="C362" s="95"/>
      <c r="D362" s="95"/>
      <c r="E362" s="95"/>
      <c r="F362" s="95"/>
      <c r="G362" s="95"/>
      <c r="H362" s="95"/>
    </row>
    <row r="363" spans="3:8">
      <c r="C363" s="95"/>
      <c r="D363" s="95"/>
      <c r="E363" s="95"/>
      <c r="F363" s="95"/>
      <c r="G363" s="95"/>
      <c r="H363" s="95"/>
    </row>
    <row r="364" spans="3:8">
      <c r="C364" s="95"/>
      <c r="D364" s="95"/>
      <c r="E364" s="95"/>
      <c r="F364" s="95"/>
      <c r="G364" s="95"/>
      <c r="H364" s="95"/>
    </row>
    <row r="365" spans="3:8">
      <c r="C365" s="95"/>
      <c r="D365" s="95"/>
      <c r="E365" s="95"/>
      <c r="F365" s="95"/>
      <c r="G365" s="95"/>
      <c r="H365" s="95"/>
    </row>
    <row r="366" spans="3:8">
      <c r="C366" s="95"/>
      <c r="D366" s="95"/>
      <c r="E366" s="95"/>
      <c r="F366" s="95"/>
      <c r="G366" s="95"/>
      <c r="H366" s="95"/>
    </row>
    <row r="367" spans="3:8">
      <c r="C367" s="95"/>
      <c r="D367" s="95"/>
      <c r="E367" s="95"/>
      <c r="F367" s="95"/>
      <c r="G367" s="95"/>
      <c r="H367" s="95"/>
    </row>
    <row r="368" spans="3:8">
      <c r="C368" s="95"/>
      <c r="D368" s="95"/>
      <c r="E368" s="95"/>
      <c r="F368" s="95"/>
      <c r="G368" s="95"/>
      <c r="H368" s="95"/>
    </row>
    <row r="369" spans="3:8">
      <c r="C369" s="95"/>
      <c r="D369" s="95"/>
      <c r="E369" s="95"/>
      <c r="F369" s="95"/>
      <c r="G369" s="95"/>
      <c r="H369" s="95"/>
    </row>
    <row r="370" spans="3:8">
      <c r="C370" s="95"/>
      <c r="D370" s="95"/>
      <c r="E370" s="95"/>
      <c r="F370" s="95"/>
      <c r="G370" s="95"/>
      <c r="H370" s="95"/>
    </row>
  </sheetData>
  <sheetProtection algorithmName="SHA-512" hashValue="m3u3Yw04crr3YtEqavOiL4N82vTZvf8cVPcU2GSufbJw4BobmLtZooTSgkQsOfYMwsUcRNX0oyjzd+m5CuYuTg==" saltValue="Z8OkSHKgvxTo505wqsULEg==" spinCount="100000" sheet="1" objects="1" scenarios="1"/>
  <mergeCells count="2">
    <mergeCell ref="C1:H1"/>
    <mergeCell ref="G3:H3"/>
  </mergeCells>
  <pageMargins left="0.7" right="0.7" top="0.78740157499999996" bottom="0.78740157499999996" header="0.3" footer="0.3"/>
  <pageSetup paperSize="9" scale="67" orientation="portrait" r:id="rId1"/>
  <rowBreaks count="1" manualBreakCount="1">
    <brk id="7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93"/>
  <sheetViews>
    <sheetView workbookViewId="0">
      <selection activeCell="L8" sqref="L8"/>
    </sheetView>
  </sheetViews>
  <sheetFormatPr baseColWidth="10" defaultColWidth="8.7109375" defaultRowHeight="12.75"/>
  <cols>
    <col min="1" max="1" width="11.85546875" customWidth="1"/>
    <col min="2" max="2" width="9.7109375" customWidth="1"/>
    <col min="3" max="3" width="17.140625" style="49" customWidth="1"/>
    <col min="4" max="5" width="17.140625" customWidth="1"/>
    <col min="6" max="11" width="9.7109375" customWidth="1"/>
    <col min="257" max="257" width="11.85546875" customWidth="1"/>
    <col min="258" max="267" width="9.7109375" customWidth="1"/>
    <col min="513" max="513" width="11.85546875" customWidth="1"/>
    <col min="514" max="523" width="9.7109375" customWidth="1"/>
    <col min="769" max="769" width="11.85546875" customWidth="1"/>
    <col min="770" max="779" width="9.7109375" customWidth="1"/>
    <col min="1025" max="1025" width="11.85546875" customWidth="1"/>
    <col min="1026" max="1035" width="9.7109375" customWidth="1"/>
    <col min="1281" max="1281" width="11.85546875" customWidth="1"/>
    <col min="1282" max="1291" width="9.7109375" customWidth="1"/>
    <col min="1537" max="1537" width="11.85546875" customWidth="1"/>
    <col min="1538" max="1547" width="9.7109375" customWidth="1"/>
    <col min="1793" max="1793" width="11.85546875" customWidth="1"/>
    <col min="1794" max="1803" width="9.7109375" customWidth="1"/>
    <col min="2049" max="2049" width="11.85546875" customWidth="1"/>
    <col min="2050" max="2059" width="9.7109375" customWidth="1"/>
    <col min="2305" max="2305" width="11.85546875" customWidth="1"/>
    <col min="2306" max="2315" width="9.7109375" customWidth="1"/>
    <col min="2561" max="2561" width="11.85546875" customWidth="1"/>
    <col min="2562" max="2571" width="9.7109375" customWidth="1"/>
    <col min="2817" max="2817" width="11.85546875" customWidth="1"/>
    <col min="2818" max="2827" width="9.7109375" customWidth="1"/>
    <col min="3073" max="3073" width="11.85546875" customWidth="1"/>
    <col min="3074" max="3083" width="9.7109375" customWidth="1"/>
    <col min="3329" max="3329" width="11.85546875" customWidth="1"/>
    <col min="3330" max="3339" width="9.7109375" customWidth="1"/>
    <col min="3585" max="3585" width="11.85546875" customWidth="1"/>
    <col min="3586" max="3595" width="9.7109375" customWidth="1"/>
    <col min="3841" max="3841" width="11.85546875" customWidth="1"/>
    <col min="3842" max="3851" width="9.7109375" customWidth="1"/>
    <col min="4097" max="4097" width="11.85546875" customWidth="1"/>
    <col min="4098" max="4107" width="9.7109375" customWidth="1"/>
    <col min="4353" max="4353" width="11.85546875" customWidth="1"/>
    <col min="4354" max="4363" width="9.7109375" customWidth="1"/>
    <col min="4609" max="4609" width="11.85546875" customWidth="1"/>
    <col min="4610" max="4619" width="9.7109375" customWidth="1"/>
    <col min="4865" max="4865" width="11.85546875" customWidth="1"/>
    <col min="4866" max="4875" width="9.7109375" customWidth="1"/>
    <col min="5121" max="5121" width="11.85546875" customWidth="1"/>
    <col min="5122" max="5131" width="9.7109375" customWidth="1"/>
    <col min="5377" max="5377" width="11.85546875" customWidth="1"/>
    <col min="5378" max="5387" width="9.7109375" customWidth="1"/>
    <col min="5633" max="5633" width="11.85546875" customWidth="1"/>
    <col min="5634" max="5643" width="9.7109375" customWidth="1"/>
    <col min="5889" max="5889" width="11.85546875" customWidth="1"/>
    <col min="5890" max="5899" width="9.7109375" customWidth="1"/>
    <col min="6145" max="6145" width="11.85546875" customWidth="1"/>
    <col min="6146" max="6155" width="9.7109375" customWidth="1"/>
    <col min="6401" max="6401" width="11.85546875" customWidth="1"/>
    <col min="6402" max="6411" width="9.7109375" customWidth="1"/>
    <col min="6657" max="6657" width="11.85546875" customWidth="1"/>
    <col min="6658" max="6667" width="9.7109375" customWidth="1"/>
    <col min="6913" max="6913" width="11.85546875" customWidth="1"/>
    <col min="6914" max="6923" width="9.7109375" customWidth="1"/>
    <col min="7169" max="7169" width="11.85546875" customWidth="1"/>
    <col min="7170" max="7179" width="9.7109375" customWidth="1"/>
    <col min="7425" max="7425" width="11.85546875" customWidth="1"/>
    <col min="7426" max="7435" width="9.7109375" customWidth="1"/>
    <col min="7681" max="7681" width="11.85546875" customWidth="1"/>
    <col min="7682" max="7691" width="9.7109375" customWidth="1"/>
    <col min="7937" max="7937" width="11.85546875" customWidth="1"/>
    <col min="7938" max="7947" width="9.7109375" customWidth="1"/>
    <col min="8193" max="8193" width="11.85546875" customWidth="1"/>
    <col min="8194" max="8203" width="9.7109375" customWidth="1"/>
    <col min="8449" max="8449" width="11.85546875" customWidth="1"/>
    <col min="8450" max="8459" width="9.7109375" customWidth="1"/>
    <col min="8705" max="8705" width="11.85546875" customWidth="1"/>
    <col min="8706" max="8715" width="9.7109375" customWidth="1"/>
    <col min="8961" max="8961" width="11.85546875" customWidth="1"/>
    <col min="8962" max="8971" width="9.7109375" customWidth="1"/>
    <col min="9217" max="9217" width="11.85546875" customWidth="1"/>
    <col min="9218" max="9227" width="9.7109375" customWidth="1"/>
    <col min="9473" max="9473" width="11.85546875" customWidth="1"/>
    <col min="9474" max="9483" width="9.7109375" customWidth="1"/>
    <col min="9729" max="9729" width="11.85546875" customWidth="1"/>
    <col min="9730" max="9739" width="9.7109375" customWidth="1"/>
    <col min="9985" max="9985" width="11.85546875" customWidth="1"/>
    <col min="9986" max="9995" width="9.7109375" customWidth="1"/>
    <col min="10241" max="10241" width="11.85546875" customWidth="1"/>
    <col min="10242" max="10251" width="9.7109375" customWidth="1"/>
    <col min="10497" max="10497" width="11.85546875" customWidth="1"/>
    <col min="10498" max="10507" width="9.7109375" customWidth="1"/>
    <col min="10753" max="10753" width="11.85546875" customWidth="1"/>
    <col min="10754" max="10763" width="9.7109375" customWidth="1"/>
    <col min="11009" max="11009" width="11.85546875" customWidth="1"/>
    <col min="11010" max="11019" width="9.7109375" customWidth="1"/>
    <col min="11265" max="11265" width="11.85546875" customWidth="1"/>
    <col min="11266" max="11275" width="9.7109375" customWidth="1"/>
    <col min="11521" max="11521" width="11.85546875" customWidth="1"/>
    <col min="11522" max="11531" width="9.7109375" customWidth="1"/>
    <col min="11777" max="11777" width="11.85546875" customWidth="1"/>
    <col min="11778" max="11787" width="9.7109375" customWidth="1"/>
    <col min="12033" max="12033" width="11.85546875" customWidth="1"/>
    <col min="12034" max="12043" width="9.7109375" customWidth="1"/>
    <col min="12289" max="12289" width="11.85546875" customWidth="1"/>
    <col min="12290" max="12299" width="9.7109375" customWidth="1"/>
    <col min="12545" max="12545" width="11.85546875" customWidth="1"/>
    <col min="12546" max="12555" width="9.7109375" customWidth="1"/>
    <col min="12801" max="12801" width="11.85546875" customWidth="1"/>
    <col min="12802" max="12811" width="9.7109375" customWidth="1"/>
    <col min="13057" max="13057" width="11.85546875" customWidth="1"/>
    <col min="13058" max="13067" width="9.7109375" customWidth="1"/>
    <col min="13313" max="13313" width="11.85546875" customWidth="1"/>
    <col min="13314" max="13323" width="9.7109375" customWidth="1"/>
    <col min="13569" max="13569" width="11.85546875" customWidth="1"/>
    <col min="13570" max="13579" width="9.7109375" customWidth="1"/>
    <col min="13825" max="13825" width="11.85546875" customWidth="1"/>
    <col min="13826" max="13835" width="9.7109375" customWidth="1"/>
    <col min="14081" max="14081" width="11.85546875" customWidth="1"/>
    <col min="14082" max="14091" width="9.7109375" customWidth="1"/>
    <col min="14337" max="14337" width="11.85546875" customWidth="1"/>
    <col min="14338" max="14347" width="9.7109375" customWidth="1"/>
    <col min="14593" max="14593" width="11.85546875" customWidth="1"/>
    <col min="14594" max="14603" width="9.7109375" customWidth="1"/>
    <col min="14849" max="14849" width="11.85546875" customWidth="1"/>
    <col min="14850" max="14859" width="9.7109375" customWidth="1"/>
    <col min="15105" max="15105" width="11.85546875" customWidth="1"/>
    <col min="15106" max="15115" width="9.7109375" customWidth="1"/>
    <col min="15361" max="15361" width="11.85546875" customWidth="1"/>
    <col min="15362" max="15371" width="9.7109375" customWidth="1"/>
    <col min="15617" max="15617" width="11.85546875" customWidth="1"/>
    <col min="15618" max="15627" width="9.7109375" customWidth="1"/>
    <col min="15873" max="15873" width="11.85546875" customWidth="1"/>
    <col min="15874" max="15883" width="9.7109375" customWidth="1"/>
    <col min="16129" max="16129" width="11.85546875" customWidth="1"/>
    <col min="16130" max="16139" width="9.7109375" customWidth="1"/>
  </cols>
  <sheetData>
    <row r="1" spans="1:17" s="36" customFormat="1" ht="13.9" customHeight="1">
      <c r="A1" s="42"/>
      <c r="B1" s="46"/>
      <c r="C1" s="49"/>
      <c r="D1" s="47"/>
      <c r="E1" s="47"/>
      <c r="F1" s="47"/>
      <c r="G1" s="47"/>
      <c r="H1" s="47"/>
      <c r="I1" s="47"/>
      <c r="J1" s="47"/>
      <c r="K1" s="47"/>
      <c r="L1" s="43"/>
    </row>
    <row r="2" spans="1:17" s="36" customFormat="1" ht="13.9" customHeight="1">
      <c r="A2" s="44"/>
      <c r="B2" s="40"/>
      <c r="C2" s="49"/>
      <c r="D2" s="40"/>
      <c r="E2" s="40"/>
      <c r="F2" s="40"/>
      <c r="G2" s="40"/>
      <c r="H2" s="40"/>
      <c r="I2" s="40"/>
      <c r="J2" s="40"/>
      <c r="K2" s="40"/>
      <c r="L2" s="43"/>
    </row>
    <row r="3" spans="1:17" s="53" customFormat="1" ht="54" customHeight="1">
      <c r="A3" s="50"/>
      <c r="B3" s="51"/>
      <c r="C3" s="381" t="s">
        <v>55</v>
      </c>
      <c r="D3" s="382"/>
      <c r="E3" s="58" t="s">
        <v>100</v>
      </c>
      <c r="F3" s="51"/>
      <c r="G3" s="48"/>
      <c r="H3" s="51"/>
      <c r="I3" s="48"/>
      <c r="J3" s="51"/>
      <c r="K3" s="48"/>
      <c r="L3" s="52"/>
    </row>
    <row r="4" spans="1:17" s="36" customFormat="1" ht="13.9" customHeight="1">
      <c r="A4" s="40"/>
      <c r="B4" s="38"/>
      <c r="C4" s="57" t="s">
        <v>56</v>
      </c>
      <c r="D4" s="58" t="s">
        <v>57</v>
      </c>
      <c r="E4" s="58" t="s">
        <v>101</v>
      </c>
      <c r="F4" s="38"/>
      <c r="G4" s="38"/>
      <c r="H4" s="38"/>
      <c r="I4" s="38"/>
      <c r="J4" s="38"/>
      <c r="K4" s="38"/>
      <c r="L4" s="43"/>
    </row>
    <row r="5" spans="1:17" s="36" customFormat="1" ht="13.9" customHeight="1">
      <c r="A5" s="38"/>
      <c r="B5" s="38"/>
      <c r="C5" s="59">
        <v>1</v>
      </c>
      <c r="D5" s="59">
        <v>1</v>
      </c>
      <c r="E5" s="59">
        <v>0</v>
      </c>
      <c r="F5" s="38"/>
      <c r="G5" s="38"/>
      <c r="H5" s="70"/>
      <c r="I5" s="70"/>
      <c r="J5" s="70"/>
      <c r="K5" s="70"/>
      <c r="L5" s="380" t="s">
        <v>110</v>
      </c>
      <c r="M5" s="380"/>
      <c r="N5" s="71"/>
      <c r="O5" s="380" t="s">
        <v>112</v>
      </c>
      <c r="P5" s="380"/>
      <c r="Q5" s="71"/>
    </row>
    <row r="6" spans="1:17" s="36" customFormat="1" ht="88.5" customHeight="1">
      <c r="A6" s="39"/>
      <c r="B6" s="40"/>
      <c r="C6" s="60">
        <v>2</v>
      </c>
      <c r="D6" s="60">
        <v>2</v>
      </c>
      <c r="E6" s="60">
        <v>0.25</v>
      </c>
      <c r="F6" s="39"/>
      <c r="G6" s="39"/>
      <c r="H6" s="383" t="s">
        <v>38</v>
      </c>
      <c r="I6" s="384" t="s">
        <v>108</v>
      </c>
      <c r="J6" s="384" t="s">
        <v>103</v>
      </c>
      <c r="K6" s="69" t="s">
        <v>109</v>
      </c>
      <c r="L6" s="67" t="s">
        <v>118</v>
      </c>
      <c r="M6" s="67" t="s">
        <v>119</v>
      </c>
      <c r="N6" s="67" t="s">
        <v>111</v>
      </c>
      <c r="O6" s="67" t="s">
        <v>120</v>
      </c>
      <c r="P6" s="67" t="s">
        <v>114</v>
      </c>
      <c r="Q6" s="67" t="s">
        <v>113</v>
      </c>
    </row>
    <row r="7" spans="1:17" s="36" customFormat="1" ht="51" customHeight="1">
      <c r="A7" s="40"/>
      <c r="B7" s="40"/>
      <c r="C7" s="60">
        <v>3</v>
      </c>
      <c r="D7" s="60">
        <v>3</v>
      </c>
      <c r="E7" s="63">
        <v>0.5</v>
      </c>
      <c r="F7" s="39"/>
      <c r="G7" s="39"/>
      <c r="H7" s="383"/>
      <c r="I7" s="384"/>
      <c r="J7" s="384"/>
      <c r="K7" s="66"/>
      <c r="L7" s="67"/>
      <c r="M7" s="67"/>
      <c r="N7" s="67"/>
      <c r="O7" s="67"/>
      <c r="P7" s="67"/>
      <c r="Q7" s="67"/>
    </row>
    <row r="8" spans="1:17" s="36" customFormat="1" ht="25.5">
      <c r="A8" s="40"/>
      <c r="B8" s="40"/>
      <c r="C8" s="60">
        <v>4</v>
      </c>
      <c r="D8" s="60">
        <v>4</v>
      </c>
      <c r="E8" s="60">
        <v>0.75</v>
      </c>
      <c r="F8" s="39"/>
      <c r="G8" s="39"/>
      <c r="H8" s="66">
        <v>1</v>
      </c>
      <c r="I8" s="66" t="s">
        <v>95</v>
      </c>
      <c r="J8" s="66" t="s">
        <v>115</v>
      </c>
      <c r="K8" s="66">
        <v>19</v>
      </c>
      <c r="L8" s="67">
        <v>19</v>
      </c>
      <c r="M8" s="67">
        <v>19</v>
      </c>
      <c r="N8" s="67">
        <v>16</v>
      </c>
      <c r="O8" s="67">
        <v>16</v>
      </c>
      <c r="P8" s="67">
        <v>16</v>
      </c>
      <c r="Q8" s="67">
        <v>19</v>
      </c>
    </row>
    <row r="9" spans="1:17" s="36" customFormat="1">
      <c r="A9" s="40"/>
      <c r="B9" s="40"/>
      <c r="C9" s="60">
        <v>5</v>
      </c>
      <c r="D9" s="61">
        <v>5</v>
      </c>
      <c r="E9" s="64">
        <v>1</v>
      </c>
      <c r="F9" s="39"/>
      <c r="G9" s="39"/>
      <c r="H9" s="66">
        <v>2</v>
      </c>
      <c r="I9" s="66" t="s">
        <v>96</v>
      </c>
      <c r="J9" s="66" t="s">
        <v>105</v>
      </c>
      <c r="K9" s="66">
        <v>21</v>
      </c>
      <c r="L9" s="67">
        <v>21</v>
      </c>
      <c r="M9" s="67">
        <v>21</v>
      </c>
      <c r="N9" s="67">
        <v>16</v>
      </c>
      <c r="O9" s="67">
        <v>16</v>
      </c>
      <c r="P9" s="67">
        <v>16</v>
      </c>
      <c r="Q9" s="67">
        <v>13</v>
      </c>
    </row>
    <row r="10" spans="1:17" s="36" customFormat="1" ht="38.25">
      <c r="A10" s="40"/>
      <c r="B10" s="40"/>
      <c r="C10" s="60">
        <v>6</v>
      </c>
      <c r="D10" s="62"/>
      <c r="E10" s="39"/>
      <c r="F10" s="39"/>
      <c r="G10" s="39"/>
      <c r="H10" s="66">
        <v>3</v>
      </c>
      <c r="I10" s="66" t="s">
        <v>116</v>
      </c>
      <c r="J10" s="66" t="s">
        <v>106</v>
      </c>
      <c r="K10" s="66">
        <v>22</v>
      </c>
      <c r="L10" s="67">
        <v>20</v>
      </c>
      <c r="M10" s="67">
        <v>18</v>
      </c>
      <c r="N10" s="67">
        <v>20</v>
      </c>
      <c r="O10" s="67">
        <v>18</v>
      </c>
      <c r="P10" s="67">
        <v>16</v>
      </c>
      <c r="Q10" s="67">
        <v>9</v>
      </c>
    </row>
    <row r="11" spans="1:17" s="36" customFormat="1">
      <c r="A11" s="40"/>
      <c r="B11" s="40"/>
      <c r="C11" s="60">
        <v>7</v>
      </c>
      <c r="D11" s="62"/>
      <c r="E11" s="39"/>
      <c r="F11" s="39"/>
      <c r="G11" s="39"/>
      <c r="H11" s="66">
        <v>4</v>
      </c>
      <c r="I11" s="66" t="s">
        <v>98</v>
      </c>
      <c r="J11" s="66">
        <v>8</v>
      </c>
      <c r="K11" s="66">
        <v>30</v>
      </c>
      <c r="L11" s="67">
        <v>23</v>
      </c>
      <c r="M11" s="67">
        <v>23</v>
      </c>
      <c r="N11" s="67">
        <v>28</v>
      </c>
      <c r="O11" s="67">
        <v>23</v>
      </c>
      <c r="P11" s="67">
        <v>23</v>
      </c>
      <c r="Q11" s="67">
        <v>20</v>
      </c>
    </row>
    <row r="12" spans="1:17" s="36" customFormat="1" ht="38.25">
      <c r="A12" s="40"/>
      <c r="B12" s="40"/>
      <c r="C12" s="60">
        <v>8</v>
      </c>
      <c r="D12" s="62"/>
      <c r="E12" s="39"/>
      <c r="F12" s="39"/>
      <c r="G12" s="39"/>
      <c r="H12" s="66">
        <v>5</v>
      </c>
      <c r="I12" s="66" t="s">
        <v>117</v>
      </c>
      <c r="J12" s="66">
        <v>9</v>
      </c>
      <c r="K12" s="66">
        <v>8</v>
      </c>
      <c r="L12" s="67">
        <v>6</v>
      </c>
      <c r="M12" s="67">
        <v>6</v>
      </c>
      <c r="N12" s="67">
        <v>7</v>
      </c>
      <c r="O12" s="67">
        <v>6</v>
      </c>
      <c r="P12" s="67">
        <v>6</v>
      </c>
      <c r="Q12" s="67">
        <v>5</v>
      </c>
    </row>
    <row r="13" spans="1:17" s="36" customFormat="1">
      <c r="A13" s="40"/>
      <c r="B13" s="40"/>
      <c r="C13" s="60">
        <v>9</v>
      </c>
      <c r="D13" s="62"/>
      <c r="E13" s="39"/>
      <c r="F13" s="39"/>
      <c r="G13" s="39"/>
      <c r="H13" s="66"/>
      <c r="I13" s="66"/>
      <c r="J13" s="66"/>
      <c r="K13" s="66">
        <v>100</v>
      </c>
      <c r="L13" s="67">
        <v>89</v>
      </c>
      <c r="M13" s="67">
        <v>87</v>
      </c>
      <c r="N13" s="67">
        <v>87</v>
      </c>
      <c r="O13" s="67">
        <v>79</v>
      </c>
      <c r="P13" s="67">
        <v>77</v>
      </c>
      <c r="Q13" s="67">
        <v>66</v>
      </c>
    </row>
    <row r="14" spans="1:17" s="36" customFormat="1">
      <c r="A14" s="40"/>
      <c r="B14" s="40"/>
      <c r="C14" s="61">
        <v>10</v>
      </c>
      <c r="D14" s="62"/>
      <c r="E14" s="39"/>
      <c r="F14" s="39"/>
      <c r="G14" s="39"/>
      <c r="H14" s="65"/>
      <c r="I14" s="65"/>
      <c r="J14" s="65"/>
      <c r="K14" s="65"/>
      <c r="L14" s="52"/>
      <c r="M14" s="53"/>
      <c r="N14" s="53"/>
      <c r="O14" s="53"/>
      <c r="P14" s="53"/>
      <c r="Q14" s="53"/>
    </row>
    <row r="15" spans="1:17" s="36" customFormat="1">
      <c r="A15" s="40"/>
      <c r="B15" s="40"/>
      <c r="C15" s="54"/>
      <c r="D15" s="39"/>
      <c r="E15" s="39"/>
      <c r="F15" s="39"/>
      <c r="G15" s="39"/>
      <c r="H15" s="65"/>
      <c r="I15" s="65"/>
      <c r="J15" s="65"/>
      <c r="K15" s="65"/>
      <c r="L15" s="52"/>
      <c r="M15" s="53"/>
      <c r="N15" s="53"/>
      <c r="O15" s="53"/>
      <c r="P15" s="53"/>
      <c r="Q15" s="53"/>
    </row>
    <row r="16" spans="1:17" s="36" customFormat="1">
      <c r="A16" s="39"/>
      <c r="B16" s="40"/>
      <c r="C16" s="54"/>
      <c r="D16" s="39"/>
      <c r="E16" s="39"/>
      <c r="F16" s="39"/>
      <c r="G16" s="39"/>
      <c r="H16" s="65"/>
      <c r="I16" s="65"/>
      <c r="J16" s="65"/>
      <c r="K16" s="65"/>
      <c r="L16" s="52"/>
      <c r="M16" s="53"/>
      <c r="N16" s="53"/>
      <c r="O16" s="53"/>
      <c r="P16" s="53"/>
      <c r="Q16" s="53"/>
    </row>
    <row r="17" spans="1:17" s="36" customFormat="1">
      <c r="A17" s="39"/>
      <c r="B17" s="40"/>
      <c r="C17" s="54"/>
      <c r="D17" s="39"/>
      <c r="E17" s="39"/>
      <c r="F17" s="39"/>
      <c r="G17" s="39"/>
      <c r="H17" s="39"/>
      <c r="I17" s="39"/>
      <c r="J17" s="65"/>
      <c r="K17" s="65"/>
      <c r="L17" s="52"/>
      <c r="M17" s="53"/>
      <c r="N17" s="53"/>
      <c r="O17" s="53"/>
      <c r="P17" s="53"/>
      <c r="Q17" s="53"/>
    </row>
    <row r="18" spans="1:17" s="36" customFormat="1">
      <c r="A18" s="40"/>
      <c r="B18" s="40"/>
      <c r="C18" s="54"/>
      <c r="D18" s="39"/>
      <c r="E18" s="39"/>
      <c r="F18" s="39"/>
      <c r="G18" s="39"/>
      <c r="H18" s="39"/>
      <c r="I18" s="39"/>
      <c r="J18" s="65"/>
      <c r="K18" s="65"/>
      <c r="L18" s="52"/>
      <c r="M18" s="53"/>
      <c r="N18" s="53"/>
      <c r="O18" s="53"/>
      <c r="P18" s="53"/>
      <c r="Q18" s="53"/>
    </row>
    <row r="19" spans="1:17" s="36" customFormat="1">
      <c r="A19" s="40"/>
      <c r="B19" s="40"/>
      <c r="C19" s="54"/>
      <c r="D19" s="39"/>
      <c r="E19" s="39"/>
      <c r="F19" s="39"/>
      <c r="G19" s="39"/>
      <c r="H19" s="39"/>
      <c r="I19" s="39"/>
      <c r="J19" s="65"/>
      <c r="K19" s="65"/>
      <c r="L19" s="52"/>
      <c r="M19" s="53"/>
      <c r="N19" s="53"/>
      <c r="O19" s="53"/>
      <c r="P19" s="53"/>
      <c r="Q19" s="53"/>
    </row>
    <row r="20" spans="1:17" s="36" customFormat="1">
      <c r="A20" s="40"/>
      <c r="B20" s="40"/>
      <c r="C20" s="54"/>
      <c r="D20" s="39"/>
      <c r="E20" s="39"/>
      <c r="F20" s="39"/>
      <c r="G20" s="39"/>
      <c r="H20" s="39"/>
      <c r="I20" s="39"/>
      <c r="J20" s="65"/>
      <c r="K20" s="65"/>
      <c r="L20" s="52"/>
      <c r="M20" s="53"/>
      <c r="N20" s="53"/>
      <c r="O20" s="53"/>
      <c r="P20" s="53"/>
      <c r="Q20" s="53"/>
    </row>
    <row r="21" spans="1:17" s="36" customFormat="1">
      <c r="A21" s="40"/>
      <c r="B21" s="40"/>
      <c r="C21" s="54"/>
      <c r="D21" s="39"/>
      <c r="E21" s="39"/>
      <c r="F21" s="39"/>
      <c r="G21" s="39"/>
      <c r="H21" s="39"/>
      <c r="I21" s="39"/>
      <c r="J21" s="39"/>
      <c r="K21" s="39"/>
      <c r="L21" s="43"/>
    </row>
    <row r="22" spans="1:17" s="36" customFormat="1">
      <c r="A22" s="40"/>
      <c r="B22" s="40"/>
      <c r="C22" s="54"/>
      <c r="D22" s="39"/>
      <c r="E22" s="39"/>
      <c r="F22" s="39"/>
      <c r="G22" s="39"/>
      <c r="H22" s="39"/>
      <c r="I22" s="39"/>
      <c r="J22" s="39"/>
      <c r="K22" s="39"/>
      <c r="L22" s="43"/>
    </row>
    <row r="23" spans="1:17" s="36" customFormat="1">
      <c r="A23" s="40"/>
      <c r="B23" s="40"/>
      <c r="C23" s="54"/>
      <c r="D23" s="39"/>
      <c r="E23" s="39"/>
      <c r="F23" s="39"/>
      <c r="G23" s="39"/>
      <c r="H23" s="39"/>
      <c r="I23" s="39"/>
      <c r="J23" s="39"/>
      <c r="K23" s="39"/>
      <c r="L23" s="43"/>
    </row>
    <row r="24" spans="1:17" s="36" customFormat="1">
      <c r="A24" s="40"/>
      <c r="B24" s="40"/>
      <c r="C24" s="54"/>
      <c r="D24" s="39"/>
      <c r="E24" s="39"/>
      <c r="F24" s="39"/>
      <c r="G24" s="39"/>
      <c r="H24" s="39"/>
      <c r="I24" s="39"/>
      <c r="J24" s="39"/>
      <c r="K24" s="39"/>
      <c r="L24" s="43"/>
    </row>
    <row r="25" spans="1:17" s="36" customFormat="1">
      <c r="A25" s="40"/>
      <c r="B25" s="40"/>
      <c r="C25" s="54"/>
      <c r="D25" s="39"/>
      <c r="E25" s="39"/>
      <c r="F25" s="39"/>
      <c r="G25" s="39"/>
      <c r="H25" s="39"/>
      <c r="I25" s="39"/>
      <c r="J25" s="39"/>
      <c r="K25" s="39"/>
      <c r="L25" s="43"/>
    </row>
    <row r="26" spans="1:17" s="36" customFormat="1">
      <c r="A26" s="40"/>
      <c r="B26" s="40"/>
      <c r="C26" s="54"/>
      <c r="D26" s="39"/>
      <c r="E26" s="39"/>
      <c r="F26" s="39"/>
      <c r="G26" s="39"/>
      <c r="H26" s="39"/>
      <c r="I26" s="39"/>
      <c r="J26" s="39"/>
      <c r="K26" s="39"/>
      <c r="L26" s="43"/>
    </row>
    <row r="27" spans="1:17" s="36" customFormat="1">
      <c r="A27" s="40"/>
      <c r="B27" s="40"/>
      <c r="C27" s="54"/>
      <c r="D27" s="39"/>
      <c r="E27" s="39"/>
      <c r="F27" s="39"/>
      <c r="G27" s="39"/>
      <c r="H27" s="39"/>
      <c r="I27" s="39"/>
      <c r="J27" s="39"/>
      <c r="K27" s="39"/>
      <c r="L27" s="43"/>
    </row>
    <row r="28" spans="1:17" s="36" customFormat="1">
      <c r="A28" s="39"/>
      <c r="B28" s="40"/>
      <c r="C28" s="54"/>
      <c r="D28" s="39"/>
      <c r="E28" s="39"/>
      <c r="F28" s="39"/>
      <c r="G28" s="39"/>
      <c r="H28" s="39"/>
      <c r="I28" s="39"/>
      <c r="J28" s="39"/>
      <c r="K28" s="39"/>
      <c r="L28" s="43"/>
    </row>
    <row r="29" spans="1:17" s="36" customFormat="1">
      <c r="A29" s="40"/>
      <c r="B29" s="40"/>
      <c r="C29" s="54"/>
      <c r="D29" s="39"/>
      <c r="E29" s="39"/>
      <c r="F29" s="39"/>
      <c r="G29" s="39"/>
      <c r="H29" s="39"/>
      <c r="I29" s="39"/>
      <c r="J29" s="39"/>
      <c r="K29" s="39"/>
      <c r="L29" s="43"/>
    </row>
    <row r="30" spans="1:17" s="36" customFormat="1">
      <c r="A30" s="40"/>
      <c r="B30" s="40"/>
      <c r="C30" s="54"/>
      <c r="D30" s="39"/>
      <c r="E30" s="39"/>
      <c r="F30" s="39"/>
      <c r="G30" s="39"/>
      <c r="H30" s="39"/>
      <c r="I30" s="39"/>
      <c r="J30" s="39"/>
      <c r="K30" s="39"/>
      <c r="L30" s="43"/>
    </row>
    <row r="31" spans="1:17" s="36" customFormat="1">
      <c r="A31" s="40"/>
      <c r="B31" s="40"/>
      <c r="C31" s="54"/>
      <c r="D31" s="39"/>
      <c r="E31" s="39"/>
      <c r="F31" s="39"/>
      <c r="G31" s="39"/>
      <c r="H31" s="39"/>
      <c r="I31" s="39"/>
      <c r="J31" s="39"/>
      <c r="K31" s="39"/>
      <c r="L31" s="43"/>
    </row>
    <row r="32" spans="1:17" s="36" customFormat="1">
      <c r="A32" s="40"/>
      <c r="B32" s="40"/>
      <c r="C32" s="49"/>
      <c r="D32" s="39"/>
      <c r="E32" s="39"/>
      <c r="F32" s="39"/>
      <c r="G32" s="39"/>
      <c r="H32" s="39"/>
      <c r="I32" s="39"/>
      <c r="J32" s="39"/>
      <c r="K32" s="39"/>
      <c r="L32" s="43"/>
    </row>
    <row r="33" spans="1:12" s="36" customFormat="1">
      <c r="A33" s="40"/>
      <c r="B33" s="40"/>
      <c r="C33" s="49"/>
      <c r="D33" s="39"/>
      <c r="E33" s="39"/>
      <c r="F33" s="39"/>
      <c r="G33" s="39"/>
      <c r="H33" s="39"/>
      <c r="I33" s="39"/>
      <c r="J33" s="39"/>
      <c r="K33" s="39"/>
      <c r="L33" s="43"/>
    </row>
    <row r="34" spans="1:12" s="36" customFormat="1">
      <c r="A34" s="40"/>
      <c r="B34" s="40"/>
      <c r="C34" s="49"/>
      <c r="D34" s="39"/>
      <c r="E34" s="39"/>
      <c r="F34" s="39"/>
      <c r="G34" s="39"/>
      <c r="H34" s="39"/>
      <c r="I34" s="39"/>
      <c r="J34" s="39"/>
      <c r="K34" s="39"/>
      <c r="L34" s="43"/>
    </row>
    <row r="35" spans="1:12" s="36" customFormat="1">
      <c r="A35" s="40"/>
      <c r="B35" s="40"/>
      <c r="C35" s="49"/>
      <c r="D35" s="39"/>
      <c r="E35" s="39"/>
      <c r="F35" s="39"/>
      <c r="G35" s="39"/>
      <c r="H35" s="39"/>
      <c r="I35" s="39"/>
      <c r="J35" s="39"/>
      <c r="K35" s="39"/>
      <c r="L35" s="43"/>
    </row>
    <row r="36" spans="1:12" s="36" customFormat="1">
      <c r="A36" s="40"/>
      <c r="B36" s="40"/>
      <c r="C36" s="49"/>
      <c r="D36" s="39"/>
      <c r="E36" s="39"/>
      <c r="F36" s="39"/>
      <c r="G36" s="39"/>
      <c r="H36" s="39"/>
      <c r="I36" s="39"/>
      <c r="J36" s="39"/>
      <c r="K36" s="39"/>
      <c r="L36" s="43"/>
    </row>
    <row r="37" spans="1:12" s="36" customFormat="1">
      <c r="A37" s="40"/>
      <c r="B37" s="40"/>
      <c r="C37" s="49"/>
      <c r="D37" s="39"/>
      <c r="E37" s="39"/>
      <c r="F37" s="39"/>
      <c r="G37" s="39"/>
      <c r="H37" s="39"/>
      <c r="I37" s="39"/>
      <c r="J37" s="39"/>
      <c r="K37" s="39"/>
      <c r="L37" s="43"/>
    </row>
    <row r="38" spans="1:12" s="36" customFormat="1">
      <c r="A38" s="40"/>
      <c r="B38" s="40"/>
      <c r="C38" s="49"/>
      <c r="D38" s="39"/>
      <c r="E38" s="39"/>
      <c r="F38" s="39"/>
      <c r="G38" s="39"/>
      <c r="H38" s="39"/>
      <c r="I38" s="39"/>
      <c r="J38" s="39"/>
      <c r="K38" s="39"/>
      <c r="L38" s="43"/>
    </row>
    <row r="39" spans="1:12" s="36" customFormat="1">
      <c r="A39" s="39"/>
      <c r="B39" s="40"/>
      <c r="C39" s="49"/>
      <c r="D39" s="39"/>
      <c r="E39" s="39"/>
      <c r="F39" s="39"/>
      <c r="G39" s="39"/>
      <c r="H39" s="39"/>
      <c r="I39" s="39"/>
      <c r="J39" s="39"/>
      <c r="K39" s="39"/>
      <c r="L39" s="43"/>
    </row>
    <row r="40" spans="1:12" s="36" customFormat="1">
      <c r="A40" s="40"/>
      <c r="B40" s="40"/>
      <c r="C40" s="49"/>
      <c r="D40" s="39"/>
      <c r="E40" s="39"/>
      <c r="F40" s="39"/>
      <c r="G40" s="39"/>
      <c r="J40" s="39"/>
      <c r="K40" s="39"/>
      <c r="L40" s="43"/>
    </row>
    <row r="41" spans="1:12" s="36" customFormat="1">
      <c r="A41" s="40"/>
      <c r="B41" s="40"/>
      <c r="C41" s="49"/>
      <c r="D41" s="39"/>
      <c r="E41" s="39"/>
      <c r="F41" s="39"/>
      <c r="G41" s="39"/>
      <c r="J41" s="39"/>
      <c r="K41" s="39"/>
      <c r="L41" s="43"/>
    </row>
    <row r="42" spans="1:12" s="36" customFormat="1">
      <c r="A42" s="40"/>
      <c r="B42" s="40"/>
      <c r="C42" s="49"/>
      <c r="D42" s="39"/>
      <c r="E42" s="39"/>
      <c r="F42" s="39"/>
      <c r="G42" s="39"/>
      <c r="J42" s="39"/>
      <c r="K42" s="39"/>
      <c r="L42" s="43"/>
    </row>
    <row r="43" spans="1:12" s="36" customFormat="1">
      <c r="A43" s="40"/>
      <c r="B43" s="40"/>
      <c r="C43" s="49"/>
      <c r="D43" s="39"/>
      <c r="E43" s="39"/>
      <c r="F43" s="39"/>
      <c r="G43" s="39"/>
      <c r="J43" s="39"/>
      <c r="K43" s="39"/>
      <c r="L43" s="43"/>
    </row>
    <row r="44" spans="1:12" s="36" customFormat="1">
      <c r="A44" s="40"/>
      <c r="B44" s="40"/>
      <c r="C44" s="49"/>
      <c r="D44" s="39"/>
      <c r="E44" s="39"/>
      <c r="F44" s="39"/>
      <c r="G44" s="39"/>
      <c r="J44" s="39"/>
      <c r="K44" s="39"/>
      <c r="L44" s="43"/>
    </row>
    <row r="45" spans="1:12" s="36" customFormat="1">
      <c r="A45" s="40"/>
      <c r="B45" s="40"/>
      <c r="C45" s="49"/>
      <c r="D45" s="39"/>
      <c r="E45" s="39"/>
      <c r="F45" s="39"/>
      <c r="G45" s="39"/>
      <c r="J45" s="39"/>
      <c r="K45" s="39"/>
      <c r="L45" s="43"/>
    </row>
    <row r="46" spans="1:12" s="36" customFormat="1">
      <c r="A46" s="40"/>
      <c r="B46" s="40"/>
      <c r="C46" s="49"/>
      <c r="D46" s="39"/>
      <c r="E46" s="39"/>
      <c r="F46" s="39"/>
      <c r="G46" s="39"/>
      <c r="J46" s="39"/>
      <c r="K46" s="39"/>
      <c r="L46" s="43"/>
    </row>
    <row r="47" spans="1:12" s="36" customFormat="1">
      <c r="A47" s="40"/>
      <c r="B47" s="40"/>
      <c r="C47" s="49"/>
      <c r="D47" s="39"/>
      <c r="E47" s="39"/>
      <c r="F47" s="39"/>
      <c r="G47" s="39"/>
      <c r="H47" s="39"/>
      <c r="I47" s="39"/>
      <c r="J47" s="39"/>
      <c r="K47" s="39"/>
      <c r="L47" s="43"/>
    </row>
    <row r="48" spans="1:12" s="36" customFormat="1">
      <c r="A48" s="40"/>
      <c r="B48" s="40"/>
      <c r="C48" s="49"/>
      <c r="D48" s="39"/>
      <c r="E48" s="39"/>
      <c r="F48" s="39"/>
      <c r="G48" s="39"/>
      <c r="H48" s="39"/>
      <c r="I48" s="39"/>
      <c r="J48" s="39"/>
      <c r="K48" s="39"/>
      <c r="L48" s="43"/>
    </row>
    <row r="49" spans="1:12" s="36" customFormat="1">
      <c r="A49" s="39"/>
      <c r="B49" s="40"/>
      <c r="C49" s="49"/>
      <c r="D49" s="39"/>
      <c r="E49" s="39"/>
      <c r="F49" s="39"/>
      <c r="G49" s="39"/>
      <c r="H49" s="39"/>
      <c r="I49" s="39"/>
      <c r="J49" s="39"/>
      <c r="K49" s="39"/>
      <c r="L49" s="43"/>
    </row>
    <row r="50" spans="1:12" s="36" customFormat="1">
      <c r="A50" s="39"/>
      <c r="B50" s="40"/>
      <c r="C50" s="49"/>
      <c r="D50" s="39"/>
      <c r="E50" s="39"/>
      <c r="F50" s="39"/>
      <c r="G50" s="39"/>
      <c r="H50" s="39"/>
      <c r="I50" s="39"/>
      <c r="J50" s="39"/>
      <c r="K50" s="39"/>
      <c r="L50" s="43"/>
    </row>
    <row r="51" spans="1:12" s="36" customFormat="1">
      <c r="A51" s="40"/>
      <c r="B51" s="40"/>
      <c r="C51" s="49"/>
      <c r="D51" s="39"/>
      <c r="E51" s="39"/>
      <c r="F51" s="39"/>
      <c r="G51" s="39"/>
      <c r="H51" s="39"/>
      <c r="I51" s="39"/>
      <c r="J51" s="39"/>
      <c r="K51" s="39"/>
      <c r="L51" s="43"/>
    </row>
    <row r="52" spans="1:12" s="36" customFormat="1">
      <c r="A52" s="40"/>
      <c r="B52" s="40"/>
      <c r="C52" s="49"/>
      <c r="D52" s="39"/>
      <c r="E52" s="39"/>
      <c r="F52" s="39"/>
      <c r="G52" s="39"/>
      <c r="H52" s="39"/>
      <c r="I52" s="39"/>
      <c r="J52" s="39"/>
      <c r="K52" s="39"/>
      <c r="L52" s="43"/>
    </row>
    <row r="53" spans="1:12" s="36" customFormat="1">
      <c r="A53" s="40"/>
      <c r="B53" s="40"/>
      <c r="C53" s="49"/>
      <c r="D53" s="39"/>
      <c r="E53" s="39"/>
      <c r="F53" s="39"/>
      <c r="G53" s="39"/>
      <c r="H53" s="39"/>
      <c r="I53" s="39"/>
      <c r="J53" s="39"/>
      <c r="K53" s="39"/>
      <c r="L53" s="43"/>
    </row>
    <row r="54" spans="1:12" s="36" customFormat="1">
      <c r="A54" s="40"/>
      <c r="B54" s="40"/>
      <c r="C54" s="49"/>
      <c r="D54" s="39"/>
      <c r="E54" s="39"/>
      <c r="F54" s="39"/>
      <c r="G54" s="39"/>
      <c r="H54" s="39"/>
      <c r="I54" s="39"/>
      <c r="J54" s="39"/>
      <c r="K54" s="39"/>
      <c r="L54" s="43"/>
    </row>
    <row r="55" spans="1:12" s="36" customFormat="1">
      <c r="A55" s="40"/>
      <c r="B55" s="40"/>
      <c r="C55" s="49"/>
      <c r="D55" s="39"/>
      <c r="E55" s="39"/>
      <c r="F55" s="39"/>
      <c r="G55" s="39"/>
      <c r="H55" s="39"/>
      <c r="I55" s="39"/>
      <c r="J55" s="39"/>
      <c r="K55" s="39"/>
      <c r="L55" s="43"/>
    </row>
    <row r="56" spans="1:12" s="36" customFormat="1">
      <c r="A56" s="40"/>
      <c r="B56" s="40"/>
      <c r="C56" s="49"/>
      <c r="D56" s="39"/>
      <c r="E56" s="39"/>
      <c r="F56" s="39"/>
      <c r="G56" s="39"/>
      <c r="H56" s="39"/>
      <c r="I56" s="39"/>
      <c r="J56" s="39"/>
      <c r="K56" s="39"/>
      <c r="L56" s="43"/>
    </row>
    <row r="57" spans="1:12" s="36" customFormat="1">
      <c r="A57" s="40"/>
      <c r="B57" s="40"/>
      <c r="C57" s="49"/>
      <c r="D57" s="39"/>
      <c r="E57" s="39"/>
      <c r="F57" s="39"/>
      <c r="G57" s="39"/>
      <c r="H57" s="39"/>
      <c r="I57" s="39"/>
      <c r="J57" s="39"/>
      <c r="K57" s="39"/>
      <c r="L57" s="43"/>
    </row>
    <row r="58" spans="1:12" s="36" customFormat="1">
      <c r="A58" s="40"/>
      <c r="B58" s="40"/>
      <c r="C58" s="49"/>
      <c r="D58" s="39"/>
      <c r="E58" s="39"/>
      <c r="F58" s="39"/>
      <c r="G58" s="39"/>
      <c r="H58" s="39"/>
      <c r="I58" s="39"/>
      <c r="J58" s="39"/>
      <c r="K58" s="39"/>
      <c r="L58" s="43"/>
    </row>
    <row r="59" spans="1:12" s="36" customFormat="1">
      <c r="A59" s="40"/>
      <c r="B59" s="40"/>
      <c r="C59" s="49"/>
      <c r="D59" s="39"/>
      <c r="E59" s="39"/>
      <c r="F59" s="39"/>
      <c r="G59" s="39"/>
      <c r="H59" s="39"/>
      <c r="I59" s="39"/>
      <c r="J59" s="39"/>
      <c r="K59" s="39"/>
      <c r="L59" s="43"/>
    </row>
    <row r="60" spans="1:12">
      <c r="A60" s="45"/>
      <c r="B60" s="41"/>
      <c r="D60" s="45"/>
      <c r="E60" s="45"/>
      <c r="F60" s="45"/>
      <c r="G60" s="45"/>
      <c r="H60" s="45"/>
      <c r="I60" s="45"/>
      <c r="J60" s="45"/>
      <c r="K60" s="45"/>
      <c r="L60" s="41"/>
    </row>
    <row r="61" spans="1:12">
      <c r="A61" s="45"/>
      <c r="B61" s="41"/>
      <c r="D61" s="45"/>
      <c r="E61" s="45"/>
      <c r="F61" s="45"/>
      <c r="G61" s="45"/>
      <c r="H61" s="45"/>
      <c r="I61" s="45"/>
      <c r="J61" s="45"/>
      <c r="K61" s="45"/>
      <c r="L61" s="41"/>
    </row>
    <row r="62" spans="1:12">
      <c r="A62" s="45"/>
      <c r="B62" s="41"/>
      <c r="D62" s="45"/>
      <c r="E62" s="45"/>
      <c r="F62" s="45"/>
      <c r="G62" s="45"/>
      <c r="H62" s="45"/>
      <c r="I62" s="45"/>
      <c r="J62" s="45"/>
      <c r="K62" s="45"/>
      <c r="L62" s="41"/>
    </row>
    <row r="63" spans="1:12">
      <c r="A63" s="45"/>
      <c r="B63" s="41"/>
      <c r="D63" s="45"/>
      <c r="E63" s="45"/>
      <c r="F63" s="45"/>
      <c r="G63" s="45"/>
      <c r="H63" s="45"/>
      <c r="I63" s="45"/>
      <c r="J63" s="45"/>
      <c r="K63" s="45"/>
      <c r="L63" s="41"/>
    </row>
    <row r="64" spans="1:12">
      <c r="A64" s="45"/>
      <c r="B64" s="41"/>
      <c r="D64" s="45"/>
      <c r="E64" s="45"/>
      <c r="F64" s="45"/>
      <c r="G64" s="45"/>
      <c r="H64" s="45"/>
      <c r="I64" s="45"/>
      <c r="J64" s="45"/>
      <c r="K64" s="45"/>
      <c r="L64" s="41"/>
    </row>
    <row r="65" spans="1:12">
      <c r="A65" s="45"/>
      <c r="B65" s="41"/>
      <c r="D65" s="45"/>
      <c r="E65" s="45"/>
      <c r="F65" s="45"/>
      <c r="G65" s="45"/>
      <c r="H65" s="45"/>
      <c r="I65" s="45"/>
      <c r="J65" s="45"/>
      <c r="K65" s="45"/>
      <c r="L65" s="41"/>
    </row>
    <row r="66" spans="1:12">
      <c r="A66" s="41"/>
      <c r="B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1:12">
      <c r="A67" s="41"/>
      <c r="B67" s="41"/>
      <c r="D67" s="41"/>
      <c r="E67" s="41"/>
      <c r="F67" s="41"/>
      <c r="G67" s="41"/>
      <c r="H67" s="41"/>
      <c r="I67" s="41"/>
      <c r="J67" s="41"/>
      <c r="K67" s="41"/>
      <c r="L67" s="41"/>
    </row>
    <row r="68" spans="1:12">
      <c r="A68" s="41"/>
      <c r="B68" s="41"/>
      <c r="D68" s="41"/>
      <c r="E68" s="41"/>
      <c r="F68" s="41"/>
      <c r="G68" s="41"/>
      <c r="H68" s="41"/>
      <c r="I68" s="41"/>
      <c r="J68" s="41"/>
      <c r="K68" s="41"/>
      <c r="L68" s="41"/>
    </row>
    <row r="69" spans="1:12">
      <c r="A69" s="41"/>
      <c r="B69" s="41"/>
      <c r="D69" s="41"/>
      <c r="E69" s="41"/>
      <c r="F69" s="41"/>
      <c r="G69" s="41"/>
      <c r="H69" s="41"/>
      <c r="I69" s="41"/>
      <c r="J69" s="41"/>
      <c r="K69" s="41"/>
      <c r="L69" s="41"/>
    </row>
    <row r="70" spans="1:12">
      <c r="A70" s="41"/>
      <c r="B70" s="41"/>
      <c r="D70" s="41"/>
      <c r="E70" s="41"/>
      <c r="F70" s="41"/>
      <c r="G70" s="41"/>
      <c r="H70" s="41"/>
      <c r="I70" s="41"/>
      <c r="J70" s="41"/>
      <c r="K70" s="41"/>
      <c r="L70" s="41"/>
    </row>
    <row r="71" spans="1:12">
      <c r="A71" s="41"/>
      <c r="B71" s="41"/>
      <c r="D71" s="41"/>
      <c r="E71" s="41"/>
      <c r="F71" s="41"/>
      <c r="G71" s="41"/>
      <c r="H71" s="41"/>
      <c r="I71" s="41"/>
      <c r="J71" s="41"/>
      <c r="K71" s="41"/>
      <c r="L71" s="41"/>
    </row>
    <row r="130" spans="1:11">
      <c r="A130" s="37"/>
      <c r="D130" s="37"/>
      <c r="E130" s="37"/>
      <c r="F130" s="37"/>
      <c r="G130" s="37"/>
      <c r="H130" s="37"/>
      <c r="I130" s="37"/>
      <c r="J130" s="37"/>
      <c r="K130" s="37"/>
    </row>
    <row r="131" spans="1:11">
      <c r="A131" s="37"/>
      <c r="B131" s="37"/>
      <c r="D131" s="37"/>
      <c r="E131" s="37"/>
      <c r="F131" s="37"/>
      <c r="G131" s="37"/>
      <c r="H131" s="37"/>
      <c r="I131" s="37"/>
      <c r="J131" s="37"/>
      <c r="K131" s="37"/>
    </row>
    <row r="132" spans="1:11">
      <c r="A132" s="37"/>
      <c r="B132" s="37"/>
      <c r="D132" s="37"/>
      <c r="E132" s="37"/>
      <c r="F132" s="37"/>
      <c r="G132" s="37"/>
      <c r="H132" s="37"/>
      <c r="I132" s="37"/>
      <c r="J132" s="37"/>
      <c r="K132" s="37"/>
    </row>
    <row r="133" spans="1:11">
      <c r="A133" s="37"/>
      <c r="B133" s="37"/>
      <c r="D133" s="37"/>
      <c r="E133" s="37"/>
      <c r="F133" s="37"/>
      <c r="G133" s="37"/>
      <c r="H133" s="37"/>
      <c r="I133" s="37"/>
      <c r="J133" s="37"/>
      <c r="K133" s="37"/>
    </row>
    <row r="134" spans="1:11">
      <c r="A134" s="37"/>
      <c r="B134" s="37"/>
      <c r="D134" s="37"/>
      <c r="E134" s="37"/>
      <c r="F134" s="37"/>
      <c r="G134" s="37"/>
      <c r="H134" s="37"/>
      <c r="I134" s="37"/>
      <c r="J134" s="37"/>
      <c r="K134" s="37"/>
    </row>
    <row r="135" spans="1:11">
      <c r="A135" s="37"/>
      <c r="B135" s="37"/>
      <c r="D135" s="37"/>
      <c r="E135" s="37"/>
      <c r="F135" s="37"/>
      <c r="G135" s="37"/>
      <c r="H135" s="37"/>
      <c r="I135" s="37"/>
      <c r="J135" s="37"/>
      <c r="K135" s="37"/>
    </row>
    <row r="136" spans="1:11">
      <c r="A136" s="37"/>
      <c r="B136" s="37"/>
      <c r="D136" s="37"/>
      <c r="E136" s="37"/>
      <c r="F136" s="37"/>
      <c r="G136" s="37"/>
      <c r="H136" s="37"/>
      <c r="I136" s="37"/>
      <c r="J136" s="37"/>
      <c r="K136" s="37"/>
    </row>
    <row r="137" spans="1:11">
      <c r="A137" s="37"/>
      <c r="B137" s="37"/>
      <c r="D137" s="37"/>
      <c r="E137" s="37"/>
      <c r="F137" s="37"/>
      <c r="G137" s="37"/>
      <c r="H137" s="37"/>
      <c r="I137" s="37"/>
      <c r="J137" s="37"/>
      <c r="K137" s="37"/>
    </row>
    <row r="138" spans="1:11">
      <c r="A138" s="37"/>
      <c r="B138" s="37"/>
      <c r="D138" s="37"/>
      <c r="E138" s="37"/>
      <c r="F138" s="37"/>
      <c r="G138" s="37"/>
      <c r="H138" s="37"/>
      <c r="I138" s="37"/>
      <c r="J138" s="37"/>
      <c r="K138" s="37"/>
    </row>
    <row r="139" spans="1:11">
      <c r="A139" s="37"/>
      <c r="B139" s="37"/>
      <c r="D139" s="37"/>
      <c r="E139" s="37"/>
      <c r="F139" s="37"/>
      <c r="G139" s="37"/>
      <c r="H139" s="37"/>
      <c r="I139" s="37"/>
      <c r="J139" s="37"/>
      <c r="K139" s="37"/>
    </row>
    <row r="140" spans="1:11">
      <c r="A140" s="37"/>
      <c r="B140" s="37"/>
      <c r="D140" s="37"/>
      <c r="E140" s="37"/>
      <c r="F140" s="37"/>
      <c r="G140" s="37"/>
      <c r="H140" s="37"/>
      <c r="I140" s="37"/>
      <c r="J140" s="37"/>
      <c r="K140" s="37"/>
    </row>
    <row r="141" spans="1:11">
      <c r="A141" s="37"/>
      <c r="B141" s="37"/>
      <c r="D141" s="37"/>
      <c r="E141" s="37"/>
      <c r="F141" s="37"/>
      <c r="G141" s="37"/>
      <c r="H141" s="37"/>
      <c r="I141" s="37"/>
      <c r="J141" s="37"/>
      <c r="K141" s="37"/>
    </row>
    <row r="142" spans="1:11">
      <c r="A142" s="37"/>
      <c r="B142" s="37"/>
      <c r="D142" s="37"/>
      <c r="E142" s="37"/>
      <c r="F142" s="37"/>
      <c r="G142" s="37"/>
      <c r="H142" s="37"/>
      <c r="I142" s="37"/>
      <c r="J142" s="37"/>
      <c r="K142" s="37"/>
    </row>
    <row r="143" spans="1:11">
      <c r="A143" s="37"/>
      <c r="B143" s="37"/>
      <c r="D143" s="37"/>
      <c r="E143" s="37"/>
      <c r="F143" s="37"/>
      <c r="G143" s="37"/>
      <c r="H143" s="37"/>
      <c r="I143" s="37"/>
      <c r="J143" s="37"/>
      <c r="K143" s="37"/>
    </row>
    <row r="144" spans="1:11">
      <c r="A144" s="37"/>
      <c r="B144" s="37"/>
      <c r="D144" s="37"/>
      <c r="E144" s="37"/>
      <c r="F144" s="37"/>
      <c r="G144" s="37"/>
      <c r="H144" s="37"/>
      <c r="I144" s="37"/>
      <c r="J144" s="37"/>
      <c r="K144" s="37"/>
    </row>
    <row r="145" spans="1:11">
      <c r="A145" s="37"/>
      <c r="B145" s="37"/>
      <c r="D145" s="37"/>
      <c r="E145" s="37"/>
      <c r="F145" s="37"/>
      <c r="G145" s="37"/>
      <c r="H145" s="37"/>
      <c r="I145" s="37"/>
      <c r="J145" s="37"/>
      <c r="K145" s="37"/>
    </row>
    <row r="146" spans="1:11">
      <c r="A146" s="37"/>
      <c r="B146" s="37"/>
      <c r="D146" s="37"/>
      <c r="E146" s="37"/>
      <c r="F146" s="37"/>
      <c r="G146" s="37"/>
      <c r="H146" s="37"/>
      <c r="I146" s="37"/>
      <c r="J146" s="37"/>
      <c r="K146" s="37"/>
    </row>
    <row r="147" spans="1:11">
      <c r="A147" s="37"/>
      <c r="B147" s="37"/>
      <c r="D147" s="37"/>
      <c r="E147" s="37"/>
      <c r="F147" s="37"/>
      <c r="G147" s="37"/>
      <c r="H147" s="37"/>
      <c r="I147" s="37"/>
      <c r="J147" s="37"/>
      <c r="K147" s="37"/>
    </row>
    <row r="148" spans="1:11">
      <c r="A148" s="37"/>
      <c r="B148" s="37"/>
      <c r="D148" s="37"/>
      <c r="E148" s="37"/>
      <c r="F148" s="37"/>
      <c r="G148" s="37"/>
      <c r="H148" s="37"/>
      <c r="I148" s="37"/>
      <c r="J148" s="37"/>
      <c r="K148" s="37"/>
    </row>
    <row r="149" spans="1:11">
      <c r="A149" s="37"/>
      <c r="B149" s="37"/>
      <c r="D149" s="37"/>
      <c r="E149" s="37"/>
      <c r="F149" s="37"/>
      <c r="G149" s="37"/>
      <c r="H149" s="37"/>
      <c r="I149" s="37"/>
      <c r="J149" s="37"/>
      <c r="K149" s="37"/>
    </row>
    <row r="150" spans="1:11">
      <c r="A150" s="37"/>
      <c r="B150" s="37"/>
      <c r="D150" s="37"/>
      <c r="E150" s="37"/>
      <c r="F150" s="37"/>
      <c r="G150" s="37"/>
      <c r="H150" s="37"/>
      <c r="I150" s="37"/>
      <c r="J150" s="37"/>
      <c r="K150" s="37"/>
    </row>
    <row r="151" spans="1:11">
      <c r="A151" s="37"/>
      <c r="B151" s="37"/>
      <c r="D151" s="37"/>
      <c r="E151" s="37"/>
      <c r="F151" s="37"/>
      <c r="G151" s="37"/>
      <c r="H151" s="37"/>
      <c r="I151" s="37"/>
      <c r="J151" s="37"/>
      <c r="K151" s="37"/>
    </row>
    <row r="152" spans="1:11">
      <c r="A152" s="37"/>
      <c r="B152" s="37"/>
      <c r="D152" s="37"/>
      <c r="E152" s="37"/>
      <c r="F152" s="37"/>
      <c r="G152" s="37"/>
      <c r="H152" s="37"/>
      <c r="I152" s="37"/>
      <c r="J152" s="37"/>
      <c r="K152" s="37"/>
    </row>
    <row r="153" spans="1:11">
      <c r="A153" s="37"/>
      <c r="B153" s="37"/>
      <c r="D153" s="37"/>
      <c r="E153" s="37"/>
      <c r="F153" s="37"/>
      <c r="G153" s="37"/>
      <c r="H153" s="37"/>
      <c r="I153" s="37"/>
      <c r="J153" s="37"/>
      <c r="K153" s="37"/>
    </row>
    <row r="154" spans="1:11">
      <c r="A154" s="37"/>
      <c r="B154" s="37"/>
      <c r="D154" s="37"/>
      <c r="E154" s="37"/>
      <c r="F154" s="37"/>
      <c r="G154" s="37"/>
      <c r="H154" s="37"/>
      <c r="I154" s="37"/>
      <c r="J154" s="37"/>
      <c r="K154" s="37"/>
    </row>
    <row r="155" spans="1:11">
      <c r="A155" s="37"/>
      <c r="B155" s="37"/>
      <c r="D155" s="37"/>
      <c r="E155" s="37"/>
      <c r="F155" s="37"/>
      <c r="G155" s="37"/>
      <c r="H155" s="37"/>
      <c r="I155" s="37"/>
      <c r="J155" s="37"/>
      <c r="K155" s="37"/>
    </row>
    <row r="156" spans="1:11">
      <c r="A156" s="37"/>
      <c r="B156" s="37"/>
      <c r="D156" s="37"/>
      <c r="E156" s="37"/>
      <c r="F156" s="37"/>
      <c r="G156" s="37"/>
      <c r="H156" s="37"/>
      <c r="I156" s="37"/>
      <c r="J156" s="37"/>
      <c r="K156" s="37"/>
    </row>
    <row r="157" spans="1:11">
      <c r="A157" s="37"/>
      <c r="B157" s="37"/>
      <c r="D157" s="37"/>
      <c r="E157" s="37"/>
      <c r="F157" s="37"/>
      <c r="G157" s="37"/>
      <c r="H157" s="37"/>
      <c r="I157" s="37"/>
      <c r="J157" s="37"/>
      <c r="K157" s="37"/>
    </row>
    <row r="158" spans="1:11">
      <c r="A158" s="37"/>
      <c r="B158" s="37"/>
      <c r="D158" s="37"/>
      <c r="E158" s="37"/>
      <c r="F158" s="37"/>
      <c r="G158" s="37"/>
      <c r="H158" s="37"/>
      <c r="I158" s="37"/>
      <c r="J158" s="37"/>
      <c r="K158" s="37"/>
    </row>
    <row r="159" spans="1:11">
      <c r="A159" s="37"/>
      <c r="B159" s="37"/>
      <c r="D159" s="37"/>
      <c r="E159" s="37"/>
      <c r="F159" s="37"/>
      <c r="G159" s="37"/>
      <c r="H159" s="37"/>
      <c r="I159" s="37"/>
      <c r="J159" s="37"/>
      <c r="K159" s="37"/>
    </row>
    <row r="160" spans="1:11">
      <c r="A160" s="37"/>
      <c r="B160" s="37"/>
      <c r="D160" s="37"/>
      <c r="E160" s="37"/>
      <c r="F160" s="37"/>
      <c r="G160" s="37"/>
      <c r="H160" s="37"/>
      <c r="I160" s="37"/>
      <c r="J160" s="37"/>
      <c r="K160" s="37"/>
    </row>
    <row r="161" spans="1:11">
      <c r="A161" s="37"/>
      <c r="B161" s="37"/>
      <c r="D161" s="37"/>
      <c r="E161" s="37"/>
      <c r="F161" s="37"/>
      <c r="G161" s="37"/>
      <c r="H161" s="37"/>
      <c r="I161" s="37"/>
      <c r="J161" s="37"/>
      <c r="K161" s="37"/>
    </row>
    <row r="162" spans="1:11">
      <c r="A162" s="37"/>
      <c r="B162" s="37"/>
      <c r="D162" s="37"/>
      <c r="E162" s="37"/>
      <c r="F162" s="37"/>
      <c r="G162" s="37"/>
      <c r="H162" s="37"/>
      <c r="I162" s="37"/>
      <c r="J162" s="37"/>
      <c r="K162" s="37"/>
    </row>
    <row r="163" spans="1:11">
      <c r="A163" s="37"/>
      <c r="B163" s="37"/>
      <c r="D163" s="37"/>
      <c r="E163" s="37"/>
      <c r="F163" s="37"/>
      <c r="G163" s="37"/>
      <c r="H163" s="37"/>
      <c r="I163" s="37"/>
      <c r="J163" s="37"/>
      <c r="K163" s="37"/>
    </row>
    <row r="164" spans="1:11">
      <c r="A164" s="37"/>
      <c r="B164" s="37"/>
      <c r="D164" s="37"/>
      <c r="E164" s="37"/>
      <c r="F164" s="37"/>
      <c r="G164" s="37"/>
      <c r="H164" s="37"/>
      <c r="I164" s="37"/>
      <c r="J164" s="37"/>
      <c r="K164" s="37"/>
    </row>
    <row r="165" spans="1:11">
      <c r="A165" s="37"/>
      <c r="B165" s="37"/>
      <c r="D165" s="37"/>
      <c r="E165" s="37"/>
      <c r="F165" s="37"/>
      <c r="G165" s="37"/>
      <c r="H165" s="37"/>
      <c r="I165" s="37"/>
      <c r="J165" s="37"/>
      <c r="K165" s="37"/>
    </row>
    <row r="166" spans="1:11">
      <c r="A166" s="37"/>
      <c r="B166" s="37"/>
      <c r="D166" s="37"/>
      <c r="E166" s="37"/>
      <c r="F166" s="37"/>
      <c r="G166" s="37"/>
      <c r="H166" s="37"/>
      <c r="I166" s="37"/>
      <c r="J166" s="37"/>
      <c r="K166" s="37"/>
    </row>
    <row r="167" spans="1:11">
      <c r="A167" s="37"/>
      <c r="B167" s="37"/>
      <c r="D167" s="37"/>
      <c r="E167" s="37"/>
      <c r="F167" s="37"/>
      <c r="G167" s="37"/>
      <c r="H167" s="37"/>
      <c r="I167" s="37"/>
      <c r="J167" s="37"/>
      <c r="K167" s="37"/>
    </row>
    <row r="168" spans="1:11">
      <c r="A168" s="37"/>
      <c r="B168" s="37"/>
      <c r="D168" s="37"/>
      <c r="E168" s="37"/>
      <c r="F168" s="37"/>
      <c r="G168" s="37"/>
      <c r="H168" s="37"/>
      <c r="I168" s="37"/>
      <c r="J168" s="37"/>
      <c r="K168" s="37"/>
    </row>
    <row r="169" spans="1:11">
      <c r="A169" s="37"/>
      <c r="B169" s="37"/>
      <c r="D169" s="37"/>
      <c r="E169" s="37"/>
      <c r="F169" s="37"/>
      <c r="G169" s="37"/>
      <c r="H169" s="37"/>
      <c r="I169" s="37"/>
      <c r="J169" s="37"/>
      <c r="K169" s="37"/>
    </row>
    <row r="170" spans="1:11">
      <c r="A170" s="37"/>
      <c r="B170" s="37"/>
      <c r="D170" s="37"/>
      <c r="E170" s="37"/>
      <c r="F170" s="37"/>
      <c r="G170" s="37"/>
      <c r="H170" s="37"/>
      <c r="I170" s="37"/>
      <c r="J170" s="37"/>
      <c r="K170" s="37"/>
    </row>
    <row r="171" spans="1:11">
      <c r="A171" s="37"/>
      <c r="B171" s="37"/>
      <c r="D171" s="37"/>
      <c r="E171" s="37"/>
      <c r="F171" s="37"/>
      <c r="G171" s="37"/>
      <c r="H171" s="37"/>
      <c r="I171" s="37"/>
      <c r="J171" s="37"/>
      <c r="K171" s="37"/>
    </row>
    <row r="172" spans="1:11">
      <c r="A172" s="37"/>
      <c r="B172" s="37"/>
      <c r="D172" s="37"/>
      <c r="E172" s="37"/>
      <c r="F172" s="37"/>
      <c r="G172" s="37"/>
      <c r="H172" s="37"/>
      <c r="I172" s="37"/>
      <c r="J172" s="37"/>
      <c r="K172" s="37"/>
    </row>
    <row r="173" spans="1:11">
      <c r="A173" s="37"/>
      <c r="B173" s="37"/>
      <c r="D173" s="37"/>
      <c r="E173" s="37"/>
      <c r="F173" s="37"/>
      <c r="G173" s="37"/>
      <c r="H173" s="37"/>
      <c r="I173" s="37"/>
      <c r="J173" s="37"/>
      <c r="K173" s="37"/>
    </row>
    <row r="174" spans="1:11">
      <c r="A174" s="37"/>
      <c r="B174" s="37"/>
      <c r="D174" s="37"/>
      <c r="E174" s="37"/>
      <c r="F174" s="37"/>
      <c r="G174" s="37"/>
      <c r="H174" s="37"/>
      <c r="I174" s="37"/>
      <c r="J174" s="37"/>
      <c r="K174" s="37"/>
    </row>
    <row r="175" spans="1:11">
      <c r="A175" s="37"/>
      <c r="B175" s="37"/>
      <c r="D175" s="37"/>
      <c r="E175" s="37"/>
      <c r="F175" s="37"/>
      <c r="G175" s="37"/>
      <c r="H175" s="37"/>
      <c r="I175" s="37"/>
      <c r="J175" s="37"/>
      <c r="K175" s="37"/>
    </row>
    <row r="176" spans="1:11">
      <c r="A176" s="37"/>
      <c r="B176" s="37"/>
      <c r="D176" s="37"/>
      <c r="E176" s="37"/>
      <c r="F176" s="37"/>
      <c r="G176" s="37"/>
      <c r="H176" s="37"/>
      <c r="I176" s="37"/>
      <c r="J176" s="37"/>
      <c r="K176" s="37"/>
    </row>
    <row r="177" spans="1:11">
      <c r="A177" s="37"/>
      <c r="B177" s="37"/>
      <c r="D177" s="37"/>
      <c r="E177" s="37"/>
      <c r="F177" s="37"/>
      <c r="G177" s="37"/>
      <c r="H177" s="37"/>
      <c r="I177" s="37"/>
      <c r="J177" s="37"/>
      <c r="K177" s="37"/>
    </row>
    <row r="178" spans="1:11">
      <c r="A178" s="37"/>
      <c r="B178" s="37"/>
      <c r="D178" s="37"/>
      <c r="E178" s="37"/>
      <c r="F178" s="37"/>
      <c r="G178" s="37"/>
      <c r="H178" s="37"/>
      <c r="I178" s="37"/>
      <c r="J178" s="37"/>
      <c r="K178" s="37"/>
    </row>
    <row r="179" spans="1:11">
      <c r="A179" s="37"/>
      <c r="B179" s="37"/>
      <c r="D179" s="37"/>
      <c r="E179" s="37"/>
      <c r="F179" s="37"/>
      <c r="G179" s="37"/>
      <c r="H179" s="37"/>
      <c r="I179" s="37"/>
      <c r="J179" s="37"/>
      <c r="K179" s="37"/>
    </row>
    <row r="180" spans="1:11">
      <c r="A180" s="37"/>
      <c r="B180" s="37"/>
      <c r="D180" s="37"/>
      <c r="E180" s="37"/>
      <c r="F180" s="37"/>
      <c r="G180" s="37"/>
      <c r="H180" s="37"/>
      <c r="I180" s="37"/>
      <c r="J180" s="37"/>
      <c r="K180" s="37"/>
    </row>
    <row r="181" spans="1:11">
      <c r="A181" s="37"/>
      <c r="B181" s="37"/>
      <c r="D181" s="37"/>
      <c r="E181" s="37"/>
      <c r="F181" s="37"/>
      <c r="G181" s="37"/>
      <c r="H181" s="37"/>
      <c r="I181" s="37"/>
      <c r="J181" s="37"/>
      <c r="K181" s="37"/>
    </row>
    <row r="182" spans="1:11">
      <c r="A182" s="37"/>
      <c r="B182" s="37"/>
      <c r="D182" s="37"/>
      <c r="E182" s="37"/>
      <c r="F182" s="37"/>
      <c r="G182" s="37"/>
      <c r="H182" s="37"/>
      <c r="I182" s="37"/>
      <c r="J182" s="37"/>
      <c r="K182" s="37"/>
    </row>
    <row r="183" spans="1:11">
      <c r="A183" s="37"/>
      <c r="B183" s="37"/>
      <c r="D183" s="37"/>
      <c r="E183" s="37"/>
      <c r="F183" s="37"/>
      <c r="G183" s="37"/>
      <c r="H183" s="37"/>
      <c r="I183" s="37"/>
      <c r="J183" s="37"/>
      <c r="K183" s="37"/>
    </row>
    <row r="184" spans="1:11">
      <c r="A184" s="37"/>
      <c r="B184" s="37"/>
      <c r="D184" s="37"/>
      <c r="E184" s="37"/>
      <c r="F184" s="37"/>
      <c r="G184" s="37"/>
      <c r="H184" s="37"/>
      <c r="I184" s="37"/>
      <c r="J184" s="37"/>
      <c r="K184" s="37"/>
    </row>
    <row r="185" spans="1:11">
      <c r="A185" s="37"/>
      <c r="B185" s="37"/>
      <c r="D185" s="37"/>
      <c r="E185" s="37"/>
      <c r="F185" s="37"/>
      <c r="G185" s="37"/>
      <c r="H185" s="37"/>
      <c r="I185" s="37"/>
      <c r="J185" s="37"/>
      <c r="K185" s="37"/>
    </row>
    <row r="186" spans="1:11">
      <c r="A186" s="37"/>
      <c r="B186" s="37"/>
      <c r="D186" s="37"/>
      <c r="E186" s="37"/>
      <c r="F186" s="37"/>
      <c r="G186" s="37"/>
      <c r="H186" s="37"/>
      <c r="I186" s="37"/>
      <c r="J186" s="37"/>
      <c r="K186" s="37"/>
    </row>
    <row r="187" spans="1:11">
      <c r="A187" s="37"/>
      <c r="B187" s="37"/>
      <c r="D187" s="37"/>
      <c r="E187" s="37"/>
      <c r="F187" s="37"/>
      <c r="G187" s="37"/>
      <c r="H187" s="37"/>
      <c r="I187" s="37"/>
      <c r="J187" s="37"/>
      <c r="K187" s="37"/>
    </row>
    <row r="188" spans="1:11">
      <c r="A188" s="37"/>
      <c r="B188" s="37"/>
      <c r="D188" s="37"/>
      <c r="E188" s="37"/>
      <c r="F188" s="37"/>
      <c r="G188" s="37"/>
      <c r="H188" s="37"/>
      <c r="I188" s="37"/>
      <c r="J188" s="37"/>
      <c r="K188" s="37"/>
    </row>
    <row r="189" spans="1:11">
      <c r="A189" s="37"/>
      <c r="B189" s="37"/>
      <c r="D189" s="37"/>
      <c r="E189" s="37"/>
      <c r="F189" s="37"/>
      <c r="G189" s="37"/>
      <c r="H189" s="37"/>
      <c r="I189" s="37"/>
      <c r="J189" s="37"/>
      <c r="K189" s="37"/>
    </row>
    <row r="190" spans="1:11">
      <c r="A190" s="37"/>
      <c r="B190" s="37"/>
      <c r="D190" s="37"/>
      <c r="E190" s="37"/>
      <c r="F190" s="37"/>
      <c r="G190" s="37"/>
      <c r="H190" s="37"/>
      <c r="I190" s="37"/>
      <c r="J190" s="37"/>
      <c r="K190" s="37"/>
    </row>
    <row r="191" spans="1:11">
      <c r="A191" s="37"/>
      <c r="B191" s="37"/>
      <c r="D191" s="37"/>
      <c r="E191" s="37"/>
      <c r="F191" s="37"/>
      <c r="G191" s="37"/>
      <c r="H191" s="37"/>
      <c r="I191" s="37"/>
      <c r="J191" s="37"/>
      <c r="K191" s="37"/>
    </row>
    <row r="192" spans="1:11">
      <c r="A192" s="37"/>
      <c r="B192" s="37"/>
      <c r="D192" s="37"/>
      <c r="E192" s="37"/>
      <c r="F192" s="37"/>
      <c r="G192" s="37"/>
      <c r="H192" s="37"/>
      <c r="I192" s="37"/>
      <c r="J192" s="37"/>
      <c r="K192" s="37"/>
    </row>
    <row r="193" spans="1:11">
      <c r="A193" s="37"/>
      <c r="B193" s="37"/>
      <c r="D193" s="37"/>
      <c r="E193" s="37"/>
      <c r="F193" s="37"/>
      <c r="G193" s="37"/>
      <c r="H193" s="37"/>
      <c r="I193" s="37"/>
      <c r="J193" s="37"/>
      <c r="K193" s="37"/>
    </row>
    <row r="194" spans="1:11">
      <c r="A194" s="37"/>
      <c r="B194" s="37"/>
      <c r="D194" s="37"/>
      <c r="E194" s="37"/>
      <c r="F194" s="37"/>
      <c r="G194" s="37"/>
      <c r="H194" s="37"/>
      <c r="I194" s="37"/>
      <c r="J194" s="37"/>
      <c r="K194" s="37"/>
    </row>
    <row r="195" spans="1:11">
      <c r="A195" s="37"/>
      <c r="B195" s="37"/>
      <c r="D195" s="37"/>
      <c r="E195" s="37"/>
      <c r="F195" s="37"/>
      <c r="G195" s="37"/>
      <c r="H195" s="37"/>
      <c r="I195" s="37"/>
      <c r="J195" s="37"/>
      <c r="K195" s="37"/>
    </row>
    <row r="196" spans="1:11">
      <c r="A196" s="37"/>
      <c r="B196" s="37"/>
      <c r="D196" s="37"/>
      <c r="E196" s="37"/>
      <c r="F196" s="37"/>
      <c r="G196" s="37"/>
      <c r="H196" s="37"/>
      <c r="I196" s="37"/>
      <c r="J196" s="37"/>
      <c r="K196" s="37"/>
    </row>
    <row r="197" spans="1:11">
      <c r="A197" s="37"/>
      <c r="B197" s="37"/>
      <c r="D197" s="37"/>
      <c r="E197" s="37"/>
      <c r="F197" s="37"/>
      <c r="G197" s="37"/>
      <c r="H197" s="37"/>
      <c r="I197" s="37"/>
      <c r="J197" s="37"/>
      <c r="K197" s="37"/>
    </row>
    <row r="198" spans="1:11">
      <c r="A198" s="37"/>
      <c r="B198" s="37"/>
      <c r="D198" s="37"/>
      <c r="E198" s="37"/>
      <c r="F198" s="37"/>
      <c r="G198" s="37"/>
      <c r="H198" s="37"/>
      <c r="I198" s="37"/>
      <c r="J198" s="37"/>
      <c r="K198" s="37"/>
    </row>
    <row r="199" spans="1:11">
      <c r="A199" s="37"/>
      <c r="B199" s="37"/>
      <c r="D199" s="37"/>
      <c r="E199" s="37"/>
      <c r="F199" s="37"/>
      <c r="G199" s="37"/>
      <c r="H199" s="37"/>
      <c r="I199" s="37"/>
      <c r="J199" s="37"/>
      <c r="K199" s="37"/>
    </row>
    <row r="200" spans="1:11">
      <c r="A200" s="37"/>
      <c r="B200" s="37"/>
      <c r="D200" s="37"/>
      <c r="E200" s="37"/>
      <c r="F200" s="37"/>
      <c r="G200" s="37"/>
      <c r="H200" s="37"/>
      <c r="I200" s="37"/>
      <c r="J200" s="37"/>
      <c r="K200" s="37"/>
    </row>
    <row r="201" spans="1:11">
      <c r="A201" s="37"/>
      <c r="B201" s="37"/>
      <c r="D201" s="37"/>
      <c r="E201" s="37"/>
      <c r="F201" s="37"/>
      <c r="G201" s="37"/>
      <c r="H201" s="37"/>
      <c r="I201" s="37"/>
      <c r="J201" s="37"/>
      <c r="K201" s="37"/>
    </row>
    <row r="202" spans="1:11">
      <c r="A202" s="37"/>
      <c r="B202" s="37"/>
      <c r="D202" s="37"/>
      <c r="E202" s="37"/>
      <c r="F202" s="37"/>
      <c r="G202" s="37"/>
      <c r="H202" s="37"/>
      <c r="I202" s="37"/>
      <c r="J202" s="37"/>
      <c r="K202" s="37"/>
    </row>
    <row r="203" spans="1:11">
      <c r="A203" s="37"/>
      <c r="B203" s="37"/>
      <c r="D203" s="37"/>
      <c r="E203" s="37"/>
      <c r="F203" s="37"/>
      <c r="G203" s="37"/>
      <c r="H203" s="37"/>
      <c r="I203" s="37"/>
      <c r="J203" s="37"/>
      <c r="K203" s="37"/>
    </row>
    <row r="204" spans="1:11">
      <c r="A204" s="37"/>
      <c r="B204" s="37"/>
      <c r="D204" s="37"/>
      <c r="E204" s="37"/>
      <c r="F204" s="37"/>
      <c r="G204" s="37"/>
      <c r="H204" s="37"/>
      <c r="I204" s="37"/>
      <c r="J204" s="37"/>
      <c r="K204" s="37"/>
    </row>
    <row r="205" spans="1:11">
      <c r="A205" s="37"/>
      <c r="B205" s="37"/>
      <c r="D205" s="37"/>
      <c r="E205" s="37"/>
      <c r="F205" s="37"/>
      <c r="G205" s="37"/>
      <c r="H205" s="37"/>
      <c r="I205" s="37"/>
      <c r="J205" s="37"/>
      <c r="K205" s="37"/>
    </row>
    <row r="206" spans="1:11">
      <c r="A206" s="37"/>
      <c r="B206" s="37"/>
      <c r="D206" s="37"/>
      <c r="E206" s="37"/>
      <c r="F206" s="37"/>
      <c r="G206" s="37"/>
      <c r="H206" s="37"/>
      <c r="I206" s="37"/>
      <c r="J206" s="37"/>
      <c r="K206" s="37"/>
    </row>
    <row r="207" spans="1:11">
      <c r="A207" s="37"/>
      <c r="B207" s="37"/>
      <c r="D207" s="37"/>
      <c r="E207" s="37"/>
      <c r="F207" s="37"/>
      <c r="G207" s="37"/>
      <c r="H207" s="37"/>
      <c r="I207" s="37"/>
      <c r="J207" s="37"/>
      <c r="K207" s="37"/>
    </row>
    <row r="208" spans="1:11">
      <c r="A208" s="37"/>
      <c r="B208" s="37"/>
      <c r="D208" s="37"/>
      <c r="E208" s="37"/>
      <c r="F208" s="37"/>
      <c r="G208" s="37"/>
      <c r="H208" s="37"/>
      <c r="I208" s="37"/>
      <c r="J208" s="37"/>
      <c r="K208" s="37"/>
    </row>
    <row r="209" spans="1:11">
      <c r="A209" s="37"/>
      <c r="B209" s="37"/>
      <c r="D209" s="37"/>
      <c r="E209" s="37"/>
      <c r="F209" s="37"/>
      <c r="G209" s="37"/>
      <c r="H209" s="37"/>
      <c r="I209" s="37"/>
      <c r="J209" s="37"/>
      <c r="K209" s="37"/>
    </row>
    <row r="210" spans="1:11">
      <c r="A210" s="37"/>
      <c r="B210" s="37"/>
      <c r="D210" s="37"/>
      <c r="E210" s="37"/>
      <c r="F210" s="37"/>
      <c r="G210" s="37"/>
      <c r="H210" s="37"/>
      <c r="I210" s="37"/>
      <c r="J210" s="37"/>
      <c r="K210" s="37"/>
    </row>
    <row r="211" spans="1:11">
      <c r="A211" s="37"/>
      <c r="B211" s="37"/>
      <c r="D211" s="37"/>
      <c r="E211" s="37"/>
      <c r="F211" s="37"/>
      <c r="G211" s="37"/>
      <c r="H211" s="37"/>
      <c r="I211" s="37"/>
      <c r="J211" s="37"/>
      <c r="K211" s="37"/>
    </row>
    <row r="212" spans="1:11">
      <c r="A212" s="37"/>
      <c r="B212" s="37"/>
      <c r="D212" s="37"/>
      <c r="E212" s="37"/>
      <c r="F212" s="37"/>
      <c r="G212" s="37"/>
      <c r="H212" s="37"/>
      <c r="I212" s="37"/>
      <c r="J212" s="37"/>
      <c r="K212" s="37"/>
    </row>
    <row r="213" spans="1:11">
      <c r="A213" s="37"/>
      <c r="B213" s="37"/>
      <c r="D213" s="37"/>
      <c r="E213" s="37"/>
      <c r="F213" s="37"/>
      <c r="G213" s="37"/>
      <c r="H213" s="37"/>
      <c r="I213" s="37"/>
      <c r="J213" s="37"/>
      <c r="K213" s="37"/>
    </row>
    <row r="214" spans="1:11">
      <c r="A214" s="37"/>
      <c r="B214" s="37"/>
      <c r="D214" s="37"/>
      <c r="E214" s="37"/>
      <c r="F214" s="37"/>
      <c r="G214" s="37"/>
      <c r="H214" s="37"/>
      <c r="I214" s="37"/>
      <c r="J214" s="37"/>
      <c r="K214" s="37"/>
    </row>
    <row r="215" spans="1:11">
      <c r="A215" s="37"/>
      <c r="B215" s="37"/>
      <c r="D215" s="37"/>
      <c r="E215" s="37"/>
      <c r="F215" s="37"/>
      <c r="G215" s="37"/>
      <c r="H215" s="37"/>
      <c r="I215" s="37"/>
      <c r="J215" s="37"/>
      <c r="K215" s="37"/>
    </row>
    <row r="216" spans="1:11">
      <c r="A216" s="37"/>
      <c r="B216" s="37"/>
      <c r="D216" s="37"/>
      <c r="E216" s="37"/>
      <c r="F216" s="37"/>
      <c r="G216" s="37"/>
      <c r="H216" s="37"/>
      <c r="I216" s="37"/>
      <c r="J216" s="37"/>
      <c r="K216" s="37"/>
    </row>
    <row r="217" spans="1:11">
      <c r="A217" s="37"/>
      <c r="B217" s="37"/>
      <c r="D217" s="37"/>
      <c r="E217" s="37"/>
      <c r="F217" s="37"/>
      <c r="G217" s="37"/>
      <c r="H217" s="37"/>
      <c r="I217" s="37"/>
      <c r="J217" s="37"/>
      <c r="K217" s="37"/>
    </row>
    <row r="218" spans="1:11">
      <c r="A218" s="37"/>
      <c r="B218" s="37"/>
      <c r="D218" s="37"/>
      <c r="E218" s="37"/>
      <c r="F218" s="37"/>
      <c r="G218" s="37"/>
      <c r="H218" s="37"/>
      <c r="I218" s="37"/>
      <c r="J218" s="37"/>
      <c r="K218" s="37"/>
    </row>
    <row r="219" spans="1:11">
      <c r="A219" s="37"/>
      <c r="B219" s="37"/>
      <c r="D219" s="37"/>
      <c r="E219" s="37"/>
      <c r="F219" s="37"/>
      <c r="G219" s="37"/>
      <c r="H219" s="37"/>
      <c r="I219" s="37"/>
      <c r="J219" s="37"/>
      <c r="K219" s="37"/>
    </row>
    <row r="220" spans="1:11">
      <c r="A220" s="37"/>
      <c r="B220" s="37"/>
      <c r="D220" s="37"/>
      <c r="E220" s="37"/>
      <c r="F220" s="37"/>
      <c r="G220" s="37"/>
      <c r="H220" s="37"/>
      <c r="I220" s="37"/>
      <c r="J220" s="37"/>
      <c r="K220" s="37"/>
    </row>
    <row r="221" spans="1:11">
      <c r="A221" s="37"/>
      <c r="B221" s="37"/>
      <c r="D221" s="37"/>
      <c r="E221" s="37"/>
      <c r="F221" s="37"/>
      <c r="G221" s="37"/>
      <c r="H221" s="37"/>
      <c r="I221" s="37"/>
      <c r="J221" s="37"/>
      <c r="K221" s="37"/>
    </row>
    <row r="222" spans="1:11">
      <c r="A222" s="37"/>
      <c r="B222" s="37"/>
      <c r="D222" s="37"/>
      <c r="E222" s="37"/>
      <c r="F222" s="37"/>
      <c r="G222" s="37"/>
      <c r="H222" s="37"/>
      <c r="I222" s="37"/>
      <c r="J222" s="37"/>
      <c r="K222" s="37"/>
    </row>
    <row r="223" spans="1:11">
      <c r="A223" s="37"/>
      <c r="B223" s="37"/>
      <c r="D223" s="37"/>
      <c r="E223" s="37"/>
      <c r="F223" s="37"/>
      <c r="G223" s="37"/>
      <c r="H223" s="37"/>
      <c r="I223" s="37"/>
      <c r="J223" s="37"/>
      <c r="K223" s="37"/>
    </row>
    <row r="224" spans="1:11">
      <c r="A224" s="37"/>
      <c r="B224" s="37"/>
      <c r="D224" s="37"/>
      <c r="E224" s="37"/>
      <c r="F224" s="37"/>
      <c r="G224" s="37"/>
      <c r="H224" s="37"/>
      <c r="I224" s="37"/>
      <c r="J224" s="37"/>
      <c r="K224" s="37"/>
    </row>
    <row r="225" spans="1:11">
      <c r="A225" s="37"/>
      <c r="B225" s="37"/>
      <c r="D225" s="37"/>
      <c r="E225" s="37"/>
      <c r="F225" s="37"/>
      <c r="G225" s="37"/>
      <c r="H225" s="37"/>
      <c r="I225" s="37"/>
      <c r="J225" s="37"/>
      <c r="K225" s="37"/>
    </row>
    <row r="226" spans="1:11">
      <c r="A226" s="37"/>
      <c r="B226" s="37"/>
      <c r="D226" s="37"/>
      <c r="E226" s="37"/>
      <c r="F226" s="37"/>
      <c r="G226" s="37"/>
      <c r="H226" s="37"/>
      <c r="I226" s="37"/>
      <c r="J226" s="37"/>
      <c r="K226" s="37"/>
    </row>
    <row r="227" spans="1:11">
      <c r="A227" s="37"/>
      <c r="B227" s="37"/>
      <c r="D227" s="37"/>
      <c r="E227" s="37"/>
      <c r="F227" s="37"/>
      <c r="G227" s="37"/>
      <c r="H227" s="37"/>
      <c r="I227" s="37"/>
      <c r="J227" s="37"/>
      <c r="K227" s="37"/>
    </row>
    <row r="228" spans="1:11">
      <c r="A228" s="37"/>
      <c r="B228" s="37"/>
      <c r="D228" s="37"/>
      <c r="E228" s="37"/>
      <c r="F228" s="37"/>
      <c r="G228" s="37"/>
      <c r="H228" s="37"/>
      <c r="I228" s="37"/>
      <c r="J228" s="37"/>
      <c r="K228" s="37"/>
    </row>
    <row r="229" spans="1:11">
      <c r="A229" s="37"/>
      <c r="B229" s="37"/>
      <c r="D229" s="37"/>
      <c r="E229" s="37"/>
      <c r="F229" s="37"/>
      <c r="G229" s="37"/>
      <c r="H229" s="37"/>
      <c r="I229" s="37"/>
      <c r="J229" s="37"/>
      <c r="K229" s="37"/>
    </row>
    <row r="230" spans="1:11">
      <c r="A230" s="37"/>
      <c r="B230" s="37"/>
      <c r="D230" s="37"/>
      <c r="E230" s="37"/>
      <c r="F230" s="37"/>
      <c r="G230" s="37"/>
      <c r="H230" s="37"/>
      <c r="I230" s="37"/>
      <c r="J230" s="37"/>
      <c r="K230" s="37"/>
    </row>
    <row r="231" spans="1:11">
      <c r="A231" s="37"/>
      <c r="B231" s="37"/>
      <c r="D231" s="37"/>
      <c r="E231" s="37"/>
      <c r="F231" s="37"/>
      <c r="G231" s="37"/>
      <c r="H231" s="37"/>
      <c r="I231" s="37"/>
      <c r="J231" s="37"/>
      <c r="K231" s="37"/>
    </row>
    <row r="232" spans="1:11">
      <c r="A232" s="37"/>
      <c r="B232" s="37"/>
      <c r="D232" s="37"/>
      <c r="E232" s="37"/>
      <c r="F232" s="37"/>
      <c r="G232" s="37"/>
      <c r="H232" s="37"/>
      <c r="I232" s="37"/>
      <c r="J232" s="37"/>
      <c r="K232" s="37"/>
    </row>
    <row r="233" spans="1:11">
      <c r="A233" s="37"/>
      <c r="B233" s="37"/>
      <c r="D233" s="37"/>
      <c r="E233" s="37"/>
      <c r="F233" s="37"/>
      <c r="G233" s="37"/>
      <c r="H233" s="37"/>
      <c r="I233" s="37"/>
      <c r="J233" s="37"/>
      <c r="K233" s="37"/>
    </row>
    <row r="234" spans="1:11">
      <c r="A234" s="37"/>
      <c r="B234" s="37"/>
      <c r="D234" s="37"/>
      <c r="E234" s="37"/>
      <c r="F234" s="37"/>
      <c r="G234" s="37"/>
      <c r="H234" s="37"/>
      <c r="I234" s="37"/>
      <c r="J234" s="37"/>
      <c r="K234" s="37"/>
    </row>
    <row r="235" spans="1:11">
      <c r="A235" s="37"/>
      <c r="B235" s="37"/>
      <c r="D235" s="37"/>
      <c r="E235" s="37"/>
      <c r="F235" s="37"/>
      <c r="G235" s="37"/>
      <c r="H235" s="37"/>
      <c r="I235" s="37"/>
      <c r="J235" s="37"/>
      <c r="K235" s="37"/>
    </row>
    <row r="236" spans="1:11">
      <c r="A236" s="37"/>
      <c r="B236" s="37"/>
      <c r="D236" s="37"/>
      <c r="E236" s="37"/>
      <c r="F236" s="37"/>
      <c r="G236" s="37"/>
      <c r="H236" s="37"/>
      <c r="I236" s="37"/>
      <c r="J236" s="37"/>
      <c r="K236" s="37"/>
    </row>
    <row r="237" spans="1:11">
      <c r="A237" s="37"/>
      <c r="B237" s="37"/>
      <c r="D237" s="37"/>
      <c r="E237" s="37"/>
      <c r="F237" s="37"/>
      <c r="G237" s="37"/>
      <c r="H237" s="37"/>
      <c r="I237" s="37"/>
      <c r="J237" s="37"/>
      <c r="K237" s="37"/>
    </row>
    <row r="238" spans="1:11">
      <c r="A238" s="37"/>
      <c r="B238" s="37"/>
      <c r="D238" s="37"/>
      <c r="E238" s="37"/>
      <c r="F238" s="37"/>
      <c r="G238" s="37"/>
      <c r="H238" s="37"/>
      <c r="I238" s="37"/>
      <c r="J238" s="37"/>
      <c r="K238" s="37"/>
    </row>
    <row r="239" spans="1:11">
      <c r="A239" s="37"/>
      <c r="B239" s="37"/>
      <c r="D239" s="37"/>
      <c r="E239" s="37"/>
      <c r="F239" s="37"/>
      <c r="G239" s="37"/>
      <c r="H239" s="37"/>
      <c r="I239" s="37"/>
      <c r="J239" s="37"/>
      <c r="K239" s="37"/>
    </row>
    <row r="240" spans="1:11">
      <c r="A240" s="37"/>
      <c r="B240" s="37"/>
      <c r="D240" s="37"/>
      <c r="E240" s="37"/>
      <c r="F240" s="37"/>
      <c r="G240" s="37"/>
      <c r="H240" s="37"/>
      <c r="I240" s="37"/>
      <c r="J240" s="37"/>
      <c r="K240" s="37"/>
    </row>
    <row r="241" spans="1:11">
      <c r="A241" s="37"/>
      <c r="B241" s="37"/>
      <c r="D241" s="37"/>
      <c r="E241" s="37"/>
      <c r="F241" s="37"/>
      <c r="G241" s="37"/>
      <c r="H241" s="37"/>
      <c r="I241" s="37"/>
      <c r="J241" s="37"/>
      <c r="K241" s="37"/>
    </row>
    <row r="242" spans="1:11">
      <c r="A242" s="37"/>
      <c r="B242" s="37"/>
      <c r="D242" s="37"/>
      <c r="E242" s="37"/>
      <c r="F242" s="37"/>
      <c r="G242" s="37"/>
      <c r="H242" s="37"/>
      <c r="I242" s="37"/>
      <c r="J242" s="37"/>
      <c r="K242" s="37"/>
    </row>
    <row r="243" spans="1:11">
      <c r="A243" s="37"/>
      <c r="B243" s="37"/>
      <c r="D243" s="37"/>
      <c r="E243" s="37"/>
      <c r="F243" s="37"/>
      <c r="G243" s="37"/>
      <c r="H243" s="37"/>
      <c r="I243" s="37"/>
      <c r="J243" s="37"/>
      <c r="K243" s="37"/>
    </row>
    <row r="244" spans="1:11">
      <c r="A244" s="37"/>
      <c r="B244" s="37"/>
      <c r="D244" s="37"/>
      <c r="E244" s="37"/>
      <c r="F244" s="37"/>
      <c r="G244" s="37"/>
      <c r="H244" s="37"/>
      <c r="I244" s="37"/>
      <c r="J244" s="37"/>
      <c r="K244" s="37"/>
    </row>
    <row r="245" spans="1:11">
      <c r="A245" s="37"/>
      <c r="B245" s="37"/>
      <c r="D245" s="37"/>
      <c r="E245" s="37"/>
      <c r="F245" s="37"/>
      <c r="G245" s="37"/>
      <c r="H245" s="37"/>
      <c r="I245" s="37"/>
      <c r="J245" s="37"/>
      <c r="K245" s="37"/>
    </row>
    <row r="246" spans="1:11">
      <c r="A246" s="37"/>
      <c r="B246" s="37"/>
      <c r="D246" s="37"/>
      <c r="E246" s="37"/>
      <c r="F246" s="37"/>
      <c r="G246" s="37"/>
      <c r="H246" s="37"/>
      <c r="I246" s="37"/>
      <c r="J246" s="37"/>
      <c r="K246" s="37"/>
    </row>
    <row r="247" spans="1:11">
      <c r="A247" s="37"/>
      <c r="B247" s="37"/>
      <c r="D247" s="37"/>
      <c r="E247" s="37"/>
      <c r="F247" s="37"/>
      <c r="G247" s="37"/>
      <c r="H247" s="37"/>
      <c r="I247" s="37"/>
      <c r="J247" s="37"/>
      <c r="K247" s="37"/>
    </row>
    <row r="248" spans="1:11">
      <c r="A248" s="37"/>
      <c r="B248" s="37"/>
      <c r="D248" s="37"/>
      <c r="E248" s="37"/>
      <c r="F248" s="37"/>
      <c r="G248" s="37"/>
      <c r="H248" s="37"/>
      <c r="I248" s="37"/>
      <c r="J248" s="37"/>
      <c r="K248" s="37"/>
    </row>
    <row r="249" spans="1:11">
      <c r="A249" s="37"/>
      <c r="B249" s="37"/>
      <c r="D249" s="37"/>
      <c r="E249" s="37"/>
      <c r="F249" s="37"/>
      <c r="G249" s="37"/>
      <c r="H249" s="37"/>
      <c r="I249" s="37"/>
      <c r="J249" s="37"/>
      <c r="K249" s="37"/>
    </row>
    <row r="250" spans="1:11">
      <c r="A250" s="37"/>
      <c r="B250" s="37"/>
      <c r="D250" s="37"/>
      <c r="E250" s="37"/>
      <c r="F250" s="37"/>
      <c r="G250" s="37"/>
      <c r="H250" s="37"/>
      <c r="I250" s="37"/>
      <c r="J250" s="37"/>
      <c r="K250" s="37"/>
    </row>
    <row r="251" spans="1:11">
      <c r="A251" s="37"/>
      <c r="B251" s="37"/>
      <c r="D251" s="37"/>
      <c r="E251" s="37"/>
      <c r="F251" s="37"/>
      <c r="G251" s="37"/>
      <c r="H251" s="37"/>
      <c r="I251" s="37"/>
      <c r="J251" s="37"/>
      <c r="K251" s="37"/>
    </row>
    <row r="252" spans="1:11">
      <c r="A252" s="37"/>
      <c r="B252" s="37"/>
      <c r="D252" s="37"/>
      <c r="E252" s="37"/>
      <c r="F252" s="37"/>
      <c r="G252" s="37"/>
      <c r="H252" s="37"/>
      <c r="I252" s="37"/>
      <c r="J252" s="37"/>
      <c r="K252" s="37"/>
    </row>
    <row r="253" spans="1:11">
      <c r="A253" s="37"/>
      <c r="B253" s="37"/>
      <c r="D253" s="37"/>
      <c r="E253" s="37"/>
      <c r="F253" s="37"/>
      <c r="G253" s="37"/>
      <c r="H253" s="37"/>
      <c r="I253" s="37"/>
      <c r="J253" s="37"/>
      <c r="K253" s="37"/>
    </row>
    <row r="254" spans="1:11">
      <c r="A254" s="37"/>
      <c r="B254" s="37"/>
      <c r="D254" s="37"/>
      <c r="E254" s="37"/>
      <c r="F254" s="37"/>
      <c r="G254" s="37"/>
      <c r="H254" s="37"/>
      <c r="I254" s="37"/>
      <c r="J254" s="37"/>
      <c r="K254" s="37"/>
    </row>
    <row r="255" spans="1:11">
      <c r="A255" s="37"/>
      <c r="B255" s="37"/>
      <c r="D255" s="37"/>
      <c r="E255" s="37"/>
      <c r="F255" s="37"/>
      <c r="G255" s="37"/>
      <c r="H255" s="37"/>
      <c r="I255" s="37"/>
      <c r="J255" s="37"/>
      <c r="K255" s="37"/>
    </row>
    <row r="256" spans="1:11">
      <c r="A256" s="37"/>
      <c r="B256" s="37"/>
      <c r="D256" s="37"/>
      <c r="E256" s="37"/>
      <c r="F256" s="37"/>
      <c r="G256" s="37"/>
      <c r="H256" s="37"/>
      <c r="I256" s="37"/>
      <c r="J256" s="37"/>
      <c r="K256" s="37"/>
    </row>
    <row r="257" spans="1:11">
      <c r="A257" s="37"/>
      <c r="B257" s="37"/>
      <c r="D257" s="37"/>
      <c r="E257" s="37"/>
      <c r="F257" s="37"/>
      <c r="G257" s="37"/>
      <c r="H257" s="37"/>
      <c r="I257" s="37"/>
      <c r="J257" s="37"/>
      <c r="K257" s="37"/>
    </row>
    <row r="258" spans="1:11">
      <c r="A258" s="37"/>
      <c r="B258" s="37"/>
      <c r="D258" s="37"/>
      <c r="E258" s="37"/>
      <c r="F258" s="37"/>
      <c r="G258" s="37"/>
      <c r="H258" s="37"/>
      <c r="I258" s="37"/>
      <c r="J258" s="37"/>
      <c r="K258" s="37"/>
    </row>
    <row r="259" spans="1:11">
      <c r="A259" s="37"/>
      <c r="B259" s="37"/>
      <c r="D259" s="37"/>
      <c r="E259" s="37"/>
      <c r="F259" s="37"/>
      <c r="G259" s="37"/>
      <c r="H259" s="37"/>
      <c r="I259" s="37"/>
      <c r="J259" s="37"/>
      <c r="K259" s="37"/>
    </row>
    <row r="260" spans="1:11">
      <c r="A260" s="37"/>
      <c r="B260" s="37"/>
      <c r="D260" s="37"/>
      <c r="E260" s="37"/>
      <c r="F260" s="37"/>
      <c r="G260" s="37"/>
      <c r="H260" s="37"/>
      <c r="I260" s="37"/>
      <c r="J260" s="37"/>
      <c r="K260" s="37"/>
    </row>
    <row r="261" spans="1:11">
      <c r="A261" s="37"/>
      <c r="B261" s="37"/>
      <c r="D261" s="37"/>
      <c r="E261" s="37"/>
      <c r="F261" s="37"/>
      <c r="G261" s="37"/>
      <c r="H261" s="37"/>
      <c r="I261" s="37"/>
      <c r="J261" s="37"/>
      <c r="K261" s="37"/>
    </row>
    <row r="262" spans="1:11">
      <c r="A262" s="37"/>
      <c r="B262" s="37"/>
      <c r="D262" s="37"/>
      <c r="E262" s="37"/>
      <c r="F262" s="37"/>
      <c r="G262" s="37"/>
      <c r="H262" s="37"/>
      <c r="I262" s="37"/>
      <c r="J262" s="37"/>
      <c r="K262" s="37"/>
    </row>
    <row r="263" spans="1:11">
      <c r="A263" s="37"/>
      <c r="B263" s="37"/>
      <c r="D263" s="37"/>
      <c r="E263" s="37"/>
      <c r="F263" s="37"/>
      <c r="G263" s="37"/>
      <c r="H263" s="37"/>
      <c r="I263" s="37"/>
      <c r="J263" s="37"/>
      <c r="K263" s="37"/>
    </row>
    <row r="264" spans="1:11">
      <c r="A264" s="37"/>
      <c r="B264" s="37"/>
      <c r="D264" s="37"/>
      <c r="E264" s="37"/>
      <c r="F264" s="37"/>
      <c r="G264" s="37"/>
      <c r="H264" s="37"/>
      <c r="I264" s="37"/>
      <c r="J264" s="37"/>
      <c r="K264" s="37"/>
    </row>
    <row r="265" spans="1:11">
      <c r="A265" s="37"/>
      <c r="B265" s="37"/>
      <c r="D265" s="37"/>
      <c r="E265" s="37"/>
      <c r="F265" s="37"/>
      <c r="G265" s="37"/>
      <c r="H265" s="37"/>
      <c r="I265" s="37"/>
      <c r="J265" s="37"/>
      <c r="K265" s="37"/>
    </row>
    <row r="266" spans="1:11">
      <c r="A266" s="37"/>
      <c r="B266" s="37"/>
      <c r="D266" s="37"/>
      <c r="E266" s="37"/>
      <c r="F266" s="37"/>
      <c r="G266" s="37"/>
      <c r="H266" s="37"/>
      <c r="I266" s="37"/>
      <c r="J266" s="37"/>
      <c r="K266" s="37"/>
    </row>
    <row r="267" spans="1:11">
      <c r="A267" s="37"/>
      <c r="B267" s="37"/>
      <c r="D267" s="37"/>
      <c r="E267" s="37"/>
      <c r="F267" s="37"/>
      <c r="G267" s="37"/>
      <c r="H267" s="37"/>
      <c r="I267" s="37"/>
      <c r="J267" s="37"/>
      <c r="K267" s="37"/>
    </row>
    <row r="268" spans="1:11">
      <c r="A268" s="37"/>
      <c r="B268" s="37"/>
      <c r="D268" s="37"/>
      <c r="E268" s="37"/>
      <c r="F268" s="37"/>
      <c r="G268" s="37"/>
      <c r="H268" s="37"/>
      <c r="I268" s="37"/>
      <c r="J268" s="37"/>
      <c r="K268" s="37"/>
    </row>
    <row r="269" spans="1:11">
      <c r="A269" s="37"/>
      <c r="B269" s="37"/>
      <c r="D269" s="37"/>
      <c r="E269" s="37"/>
      <c r="F269" s="37"/>
      <c r="G269" s="37"/>
      <c r="H269" s="37"/>
      <c r="I269" s="37"/>
      <c r="J269" s="37"/>
      <c r="K269" s="37"/>
    </row>
    <row r="270" spans="1:11">
      <c r="A270" s="37"/>
      <c r="B270" s="37"/>
      <c r="D270" s="37"/>
      <c r="E270" s="37"/>
      <c r="F270" s="37"/>
      <c r="G270" s="37"/>
      <c r="H270" s="37"/>
      <c r="I270" s="37"/>
      <c r="J270" s="37"/>
      <c r="K270" s="37"/>
    </row>
    <row r="271" spans="1:11">
      <c r="A271" s="37"/>
      <c r="B271" s="37"/>
      <c r="D271" s="37"/>
      <c r="E271" s="37"/>
      <c r="F271" s="37"/>
      <c r="G271" s="37"/>
      <c r="H271" s="37"/>
      <c r="I271" s="37"/>
      <c r="J271" s="37"/>
      <c r="K271" s="37"/>
    </row>
    <row r="272" spans="1:11">
      <c r="A272" s="37"/>
      <c r="B272" s="37"/>
      <c r="D272" s="37"/>
      <c r="E272" s="37"/>
      <c r="F272" s="37"/>
      <c r="G272" s="37"/>
      <c r="H272" s="37"/>
      <c r="I272" s="37"/>
      <c r="J272" s="37"/>
      <c r="K272" s="37"/>
    </row>
    <row r="273" spans="1:11">
      <c r="A273" s="37"/>
      <c r="B273" s="37"/>
      <c r="D273" s="37"/>
      <c r="E273" s="37"/>
      <c r="F273" s="37"/>
      <c r="G273" s="37"/>
      <c r="H273" s="37"/>
      <c r="I273" s="37"/>
      <c r="J273" s="37"/>
      <c r="K273" s="37"/>
    </row>
    <row r="274" spans="1:11">
      <c r="A274" s="37"/>
      <c r="B274" s="37"/>
      <c r="D274" s="37"/>
      <c r="E274" s="37"/>
      <c r="F274" s="37"/>
      <c r="G274" s="37"/>
      <c r="H274" s="37"/>
      <c r="I274" s="37"/>
      <c r="J274" s="37"/>
      <c r="K274" s="37"/>
    </row>
    <row r="275" spans="1:11">
      <c r="A275" s="37"/>
      <c r="B275" s="37"/>
      <c r="D275" s="37"/>
      <c r="E275" s="37"/>
      <c r="F275" s="37"/>
      <c r="G275" s="37"/>
      <c r="H275" s="37"/>
      <c r="I275" s="37"/>
      <c r="J275" s="37"/>
      <c r="K275" s="37"/>
    </row>
    <row r="276" spans="1:11">
      <c r="A276" s="37"/>
      <c r="B276" s="37"/>
      <c r="D276" s="37"/>
      <c r="E276" s="37"/>
      <c r="F276" s="37"/>
      <c r="G276" s="37"/>
      <c r="H276" s="37"/>
      <c r="I276" s="37"/>
      <c r="J276" s="37"/>
      <c r="K276" s="37"/>
    </row>
    <row r="277" spans="1:11">
      <c r="A277" s="37"/>
      <c r="B277" s="37"/>
      <c r="D277" s="37"/>
      <c r="E277" s="37"/>
      <c r="F277" s="37"/>
      <c r="G277" s="37"/>
      <c r="H277" s="37"/>
      <c r="I277" s="37"/>
      <c r="J277" s="37"/>
      <c r="K277" s="37"/>
    </row>
    <row r="278" spans="1:11">
      <c r="A278" s="37"/>
      <c r="B278" s="37"/>
      <c r="D278" s="37"/>
      <c r="E278" s="37"/>
      <c r="F278" s="37"/>
      <c r="G278" s="37"/>
      <c r="H278" s="37"/>
      <c r="I278" s="37"/>
      <c r="J278" s="37"/>
      <c r="K278" s="37"/>
    </row>
    <row r="279" spans="1:11">
      <c r="A279" s="37"/>
      <c r="B279" s="37"/>
      <c r="D279" s="37"/>
      <c r="E279" s="37"/>
      <c r="F279" s="37"/>
      <c r="G279" s="37"/>
      <c r="H279" s="37"/>
      <c r="I279" s="37"/>
      <c r="J279" s="37"/>
      <c r="K279" s="37"/>
    </row>
    <row r="280" spans="1:11">
      <c r="A280" s="37"/>
      <c r="B280" s="37"/>
      <c r="D280" s="37"/>
      <c r="E280" s="37"/>
      <c r="F280" s="37"/>
      <c r="G280" s="37"/>
      <c r="H280" s="37"/>
      <c r="I280" s="37"/>
      <c r="J280" s="37"/>
      <c r="K280" s="37"/>
    </row>
    <row r="281" spans="1:11">
      <c r="A281" s="37"/>
      <c r="B281" s="37"/>
      <c r="D281" s="37"/>
      <c r="E281" s="37"/>
      <c r="F281" s="37"/>
      <c r="G281" s="37"/>
      <c r="H281" s="37"/>
      <c r="I281" s="37"/>
      <c r="J281" s="37"/>
      <c r="K281" s="37"/>
    </row>
    <row r="282" spans="1:11">
      <c r="A282" s="37"/>
      <c r="B282" s="37"/>
      <c r="D282" s="37"/>
      <c r="E282" s="37"/>
      <c r="F282" s="37"/>
      <c r="G282" s="37"/>
      <c r="H282" s="37"/>
      <c r="I282" s="37"/>
      <c r="J282" s="37"/>
      <c r="K282" s="37"/>
    </row>
    <row r="283" spans="1:11">
      <c r="A283" s="37"/>
      <c r="B283" s="37"/>
      <c r="D283" s="37"/>
      <c r="E283" s="37"/>
      <c r="F283" s="37"/>
      <c r="G283" s="37"/>
      <c r="H283" s="37"/>
      <c r="I283" s="37"/>
      <c r="J283" s="37"/>
      <c r="K283" s="37"/>
    </row>
    <row r="284" spans="1:11">
      <c r="B284" s="37"/>
      <c r="D284" s="37"/>
      <c r="E284" s="37"/>
      <c r="F284" s="37"/>
      <c r="G284" s="37"/>
      <c r="H284" s="37"/>
      <c r="I284" s="37"/>
      <c r="J284" s="37"/>
      <c r="K284" s="37"/>
    </row>
    <row r="285" spans="1:11">
      <c r="B285" s="37"/>
      <c r="D285" s="37"/>
      <c r="E285" s="37"/>
      <c r="F285" s="37"/>
      <c r="G285" s="37"/>
      <c r="H285" s="37"/>
      <c r="I285" s="37"/>
      <c r="J285" s="37"/>
      <c r="K285" s="37"/>
    </row>
    <row r="286" spans="1:11">
      <c r="B286" s="37"/>
      <c r="D286" s="37"/>
      <c r="E286" s="37"/>
      <c r="F286" s="37"/>
      <c r="G286" s="37"/>
      <c r="H286" s="37"/>
      <c r="I286" s="37"/>
      <c r="J286" s="37"/>
      <c r="K286" s="37"/>
    </row>
    <row r="287" spans="1:11">
      <c r="B287" s="37"/>
      <c r="D287" s="37"/>
      <c r="E287" s="37"/>
      <c r="F287" s="37"/>
      <c r="G287" s="37"/>
      <c r="H287" s="37"/>
      <c r="I287" s="37"/>
      <c r="J287" s="37"/>
      <c r="K287" s="37"/>
    </row>
    <row r="288" spans="1:11">
      <c r="B288" s="37"/>
      <c r="D288" s="37"/>
      <c r="E288" s="37"/>
      <c r="F288" s="37"/>
      <c r="G288" s="37"/>
      <c r="H288" s="37"/>
      <c r="I288" s="37"/>
      <c r="J288" s="37"/>
      <c r="K288" s="37"/>
    </row>
    <row r="289" spans="2:11">
      <c r="B289" s="37"/>
      <c r="D289" s="37"/>
      <c r="E289" s="37"/>
      <c r="F289" s="37"/>
      <c r="G289" s="37"/>
      <c r="H289" s="37"/>
      <c r="I289" s="37"/>
      <c r="J289" s="37"/>
      <c r="K289" s="37"/>
    </row>
    <row r="290" spans="2:11">
      <c r="B290" s="37"/>
      <c r="D290" s="37"/>
      <c r="E290" s="37"/>
      <c r="F290" s="37"/>
      <c r="G290" s="37"/>
      <c r="H290" s="37"/>
      <c r="I290" s="37"/>
      <c r="J290" s="37"/>
      <c r="K290" s="37"/>
    </row>
    <row r="291" spans="2:11">
      <c r="B291" s="37"/>
      <c r="D291" s="37"/>
      <c r="E291" s="37"/>
      <c r="F291" s="37"/>
      <c r="G291" s="37"/>
      <c r="H291" s="37"/>
      <c r="I291" s="37"/>
      <c r="J291" s="37"/>
      <c r="K291" s="37"/>
    </row>
    <row r="292" spans="2:11">
      <c r="B292" s="37"/>
      <c r="D292" s="37"/>
      <c r="E292" s="37"/>
      <c r="F292" s="37"/>
      <c r="G292" s="37"/>
      <c r="H292" s="37"/>
      <c r="I292" s="37"/>
      <c r="J292" s="37"/>
      <c r="K292" s="37"/>
    </row>
    <row r="293" spans="2:11">
      <c r="B293" s="37"/>
      <c r="D293" s="37"/>
      <c r="E293" s="37"/>
      <c r="F293" s="37"/>
      <c r="G293" s="37"/>
      <c r="H293" s="37"/>
      <c r="I293" s="37"/>
      <c r="J293" s="37"/>
      <c r="K293" s="37"/>
    </row>
    <row r="294" spans="2:11">
      <c r="B294" s="37"/>
      <c r="D294" s="37"/>
      <c r="E294" s="37"/>
      <c r="F294" s="37"/>
      <c r="G294" s="37"/>
      <c r="H294" s="37"/>
      <c r="I294" s="37"/>
      <c r="J294" s="37"/>
      <c r="K294" s="37"/>
    </row>
    <row r="295" spans="2:11">
      <c r="B295" s="37"/>
      <c r="D295" s="37"/>
      <c r="E295" s="37"/>
      <c r="F295" s="37"/>
      <c r="G295" s="37"/>
      <c r="H295" s="37"/>
      <c r="I295" s="37"/>
      <c r="J295" s="37"/>
      <c r="K295" s="37"/>
    </row>
    <row r="296" spans="2:11">
      <c r="B296" s="37"/>
      <c r="D296" s="37"/>
      <c r="E296" s="37"/>
      <c r="F296" s="37"/>
      <c r="G296" s="37"/>
      <c r="H296" s="37"/>
      <c r="I296" s="37"/>
      <c r="J296" s="37"/>
      <c r="K296" s="37"/>
    </row>
    <row r="297" spans="2:11">
      <c r="B297" s="37"/>
      <c r="D297" s="37"/>
      <c r="E297" s="37"/>
      <c r="F297" s="37"/>
      <c r="G297" s="37"/>
      <c r="H297" s="37"/>
      <c r="I297" s="37"/>
      <c r="J297" s="37"/>
      <c r="K297" s="37"/>
    </row>
    <row r="298" spans="2:11">
      <c r="B298" s="37"/>
      <c r="D298" s="37"/>
      <c r="E298" s="37"/>
      <c r="F298" s="37"/>
      <c r="G298" s="37"/>
      <c r="H298" s="37"/>
      <c r="I298" s="37"/>
      <c r="J298" s="37"/>
      <c r="K298" s="37"/>
    </row>
    <row r="299" spans="2:11">
      <c r="B299" s="37"/>
      <c r="D299" s="37"/>
      <c r="E299" s="37"/>
      <c r="F299" s="37"/>
      <c r="G299" s="37"/>
      <c r="H299" s="37"/>
      <c r="I299" s="37"/>
      <c r="J299" s="37"/>
      <c r="K299" s="37"/>
    </row>
    <row r="300" spans="2:11">
      <c r="B300" s="37"/>
      <c r="D300" s="37"/>
      <c r="E300" s="37"/>
      <c r="F300" s="37"/>
      <c r="G300" s="37"/>
      <c r="H300" s="37"/>
      <c r="I300" s="37"/>
      <c r="J300" s="37"/>
      <c r="K300" s="37"/>
    </row>
    <row r="301" spans="2:11">
      <c r="B301" s="37"/>
      <c r="D301" s="37"/>
      <c r="E301" s="37"/>
      <c r="F301" s="37"/>
      <c r="G301" s="37"/>
      <c r="H301" s="37"/>
      <c r="I301" s="37"/>
      <c r="J301" s="37"/>
      <c r="K301" s="37"/>
    </row>
    <row r="302" spans="2:11">
      <c r="B302" s="37"/>
      <c r="D302" s="37"/>
      <c r="E302" s="37"/>
      <c r="F302" s="37"/>
      <c r="G302" s="37"/>
      <c r="H302" s="37"/>
      <c r="I302" s="37"/>
      <c r="J302" s="37"/>
      <c r="K302" s="37"/>
    </row>
    <row r="303" spans="2:11">
      <c r="B303" s="37"/>
      <c r="D303" s="37"/>
      <c r="E303" s="37"/>
      <c r="F303" s="37"/>
      <c r="G303" s="37"/>
      <c r="H303" s="37"/>
      <c r="I303" s="37"/>
      <c r="J303" s="37"/>
      <c r="K303" s="37"/>
    </row>
    <row r="304" spans="2:11">
      <c r="B304" s="37"/>
      <c r="D304" s="37"/>
      <c r="E304" s="37"/>
      <c r="F304" s="37"/>
      <c r="G304" s="37"/>
      <c r="H304" s="37"/>
      <c r="I304" s="37"/>
      <c r="J304" s="37"/>
      <c r="K304" s="37"/>
    </row>
    <row r="305" spans="2:11">
      <c r="B305" s="37"/>
      <c r="D305" s="37"/>
      <c r="E305" s="37"/>
      <c r="F305" s="37"/>
      <c r="G305" s="37"/>
      <c r="H305" s="37"/>
      <c r="I305" s="37"/>
      <c r="J305" s="37"/>
      <c r="K305" s="37"/>
    </row>
    <row r="306" spans="2:11">
      <c r="B306" s="37"/>
      <c r="D306" s="37"/>
      <c r="E306" s="37"/>
      <c r="F306" s="37"/>
      <c r="G306" s="37"/>
      <c r="H306" s="37"/>
      <c r="I306" s="37"/>
      <c r="J306" s="37"/>
      <c r="K306" s="37"/>
    </row>
    <row r="307" spans="2:11">
      <c r="B307" s="37"/>
      <c r="D307" s="37"/>
      <c r="E307" s="37"/>
      <c r="F307" s="37"/>
      <c r="G307" s="37"/>
      <c r="H307" s="37"/>
      <c r="I307" s="37"/>
      <c r="J307" s="37"/>
      <c r="K307" s="37"/>
    </row>
    <row r="308" spans="2:11">
      <c r="B308" s="37"/>
      <c r="D308" s="37"/>
      <c r="E308" s="37"/>
      <c r="F308" s="37"/>
      <c r="G308" s="37"/>
      <c r="H308" s="37"/>
      <c r="I308" s="37"/>
      <c r="J308" s="37"/>
      <c r="K308" s="37"/>
    </row>
    <row r="309" spans="2:11">
      <c r="B309" s="37"/>
      <c r="D309" s="37"/>
      <c r="E309" s="37"/>
      <c r="F309" s="37"/>
      <c r="G309" s="37"/>
      <c r="H309" s="37"/>
      <c r="I309" s="37"/>
      <c r="J309" s="37"/>
      <c r="K309" s="37"/>
    </row>
    <row r="310" spans="2:11">
      <c r="B310" s="37"/>
      <c r="D310" s="37"/>
      <c r="E310" s="37"/>
      <c r="F310" s="37"/>
      <c r="G310" s="37"/>
      <c r="H310" s="37"/>
      <c r="I310" s="37"/>
      <c r="J310" s="37"/>
      <c r="K310" s="37"/>
    </row>
    <row r="311" spans="2:11">
      <c r="B311" s="37"/>
      <c r="D311" s="37"/>
      <c r="E311" s="37"/>
      <c r="F311" s="37"/>
      <c r="G311" s="37"/>
      <c r="H311" s="37"/>
      <c r="I311" s="37"/>
      <c r="J311" s="37"/>
      <c r="K311" s="37"/>
    </row>
    <row r="312" spans="2:11">
      <c r="B312" s="37"/>
      <c r="D312" s="37"/>
      <c r="E312" s="37"/>
      <c r="F312" s="37"/>
      <c r="G312" s="37"/>
      <c r="H312" s="37"/>
      <c r="I312" s="37"/>
      <c r="J312" s="37"/>
      <c r="K312" s="37"/>
    </row>
    <row r="313" spans="2:11">
      <c r="B313" s="37"/>
      <c r="D313" s="37"/>
      <c r="E313" s="37"/>
      <c r="F313" s="37"/>
      <c r="G313" s="37"/>
      <c r="H313" s="37"/>
      <c r="I313" s="37"/>
      <c r="J313" s="37"/>
      <c r="K313" s="37"/>
    </row>
    <row r="314" spans="2:11">
      <c r="B314" s="37"/>
      <c r="D314" s="37"/>
      <c r="E314" s="37"/>
      <c r="F314" s="37"/>
      <c r="G314" s="37"/>
      <c r="H314" s="37"/>
      <c r="I314" s="37"/>
      <c r="J314" s="37"/>
      <c r="K314" s="37"/>
    </row>
    <row r="315" spans="2:11">
      <c r="B315" s="37"/>
      <c r="D315" s="37"/>
      <c r="E315" s="37"/>
      <c r="F315" s="37"/>
      <c r="G315" s="37"/>
      <c r="H315" s="37"/>
      <c r="I315" s="37"/>
      <c r="J315" s="37"/>
      <c r="K315" s="37"/>
    </row>
    <row r="316" spans="2:11">
      <c r="B316" s="37"/>
      <c r="D316" s="37"/>
      <c r="E316" s="37"/>
      <c r="F316" s="37"/>
      <c r="G316" s="37"/>
      <c r="H316" s="37"/>
      <c r="I316" s="37"/>
      <c r="J316" s="37"/>
      <c r="K316" s="37"/>
    </row>
    <row r="317" spans="2:11">
      <c r="B317" s="37"/>
      <c r="D317" s="37"/>
      <c r="E317" s="37"/>
      <c r="F317" s="37"/>
      <c r="G317" s="37"/>
      <c r="H317" s="37"/>
      <c r="I317" s="37"/>
      <c r="J317" s="37"/>
      <c r="K317" s="37"/>
    </row>
    <row r="318" spans="2:11">
      <c r="B318" s="37"/>
      <c r="D318" s="37"/>
      <c r="E318" s="37"/>
      <c r="F318" s="37"/>
      <c r="G318" s="37"/>
      <c r="H318" s="37"/>
      <c r="I318" s="37"/>
      <c r="J318" s="37"/>
      <c r="K318" s="37"/>
    </row>
    <row r="319" spans="2:11">
      <c r="B319" s="37"/>
      <c r="D319" s="37"/>
      <c r="E319" s="37"/>
      <c r="F319" s="37"/>
      <c r="G319" s="37"/>
      <c r="H319" s="37"/>
      <c r="I319" s="37"/>
      <c r="J319" s="37"/>
      <c r="K319" s="37"/>
    </row>
    <row r="320" spans="2:11">
      <c r="B320" s="37"/>
      <c r="D320" s="37"/>
      <c r="E320" s="37"/>
      <c r="F320" s="37"/>
      <c r="G320" s="37"/>
      <c r="H320" s="37"/>
      <c r="I320" s="37"/>
      <c r="J320" s="37"/>
      <c r="K320" s="37"/>
    </row>
    <row r="321" spans="2:11">
      <c r="B321" s="37"/>
      <c r="D321" s="37"/>
      <c r="E321" s="37"/>
      <c r="F321" s="37"/>
      <c r="G321" s="37"/>
      <c r="H321" s="37"/>
      <c r="I321" s="37"/>
      <c r="J321" s="37"/>
      <c r="K321" s="37"/>
    </row>
    <row r="322" spans="2:11">
      <c r="B322" s="37"/>
      <c r="D322" s="37"/>
      <c r="E322" s="37"/>
      <c r="F322" s="37"/>
      <c r="G322" s="37"/>
      <c r="H322" s="37"/>
      <c r="I322" s="37"/>
      <c r="J322" s="37"/>
      <c r="K322" s="37"/>
    </row>
    <row r="323" spans="2:11">
      <c r="B323" s="37"/>
      <c r="D323" s="37"/>
      <c r="E323" s="37"/>
      <c r="F323" s="37"/>
      <c r="G323" s="37"/>
      <c r="H323" s="37"/>
      <c r="I323" s="37"/>
      <c r="J323" s="37"/>
      <c r="K323" s="37"/>
    </row>
    <row r="324" spans="2:11">
      <c r="B324" s="37"/>
      <c r="D324" s="37"/>
      <c r="E324" s="37"/>
      <c r="F324" s="37"/>
      <c r="G324" s="37"/>
      <c r="H324" s="37"/>
      <c r="I324" s="37"/>
      <c r="J324" s="37"/>
      <c r="K324" s="37"/>
    </row>
    <row r="325" spans="2:11">
      <c r="B325" s="37"/>
      <c r="D325" s="37"/>
      <c r="E325" s="37"/>
      <c r="F325" s="37"/>
      <c r="G325" s="37"/>
      <c r="H325" s="37"/>
      <c r="I325" s="37"/>
      <c r="J325" s="37"/>
      <c r="K325" s="37"/>
    </row>
    <row r="326" spans="2:11">
      <c r="B326" s="37"/>
      <c r="D326" s="37"/>
      <c r="E326" s="37"/>
      <c r="F326" s="37"/>
      <c r="G326" s="37"/>
      <c r="H326" s="37"/>
      <c r="I326" s="37"/>
      <c r="J326" s="37"/>
      <c r="K326" s="37"/>
    </row>
    <row r="327" spans="2:11">
      <c r="B327" s="37"/>
      <c r="D327" s="37"/>
      <c r="E327" s="37"/>
      <c r="F327" s="37"/>
      <c r="G327" s="37"/>
      <c r="H327" s="37"/>
      <c r="I327" s="37"/>
      <c r="J327" s="37"/>
      <c r="K327" s="37"/>
    </row>
    <row r="328" spans="2:11">
      <c r="B328" s="37"/>
      <c r="D328" s="37"/>
      <c r="E328" s="37"/>
      <c r="F328" s="37"/>
      <c r="G328" s="37"/>
      <c r="H328" s="37"/>
      <c r="I328" s="37"/>
      <c r="J328" s="37"/>
      <c r="K328" s="37"/>
    </row>
    <row r="329" spans="2:11">
      <c r="B329" s="37"/>
      <c r="D329" s="37"/>
      <c r="E329" s="37"/>
      <c r="F329" s="37"/>
      <c r="G329" s="37"/>
      <c r="H329" s="37"/>
      <c r="I329" s="37"/>
      <c r="J329" s="37"/>
      <c r="K329" s="37"/>
    </row>
    <row r="330" spans="2:11">
      <c r="B330" s="37"/>
      <c r="D330" s="37"/>
      <c r="E330" s="37"/>
      <c r="F330" s="37"/>
      <c r="G330" s="37"/>
      <c r="H330" s="37"/>
      <c r="I330" s="37"/>
      <c r="J330" s="37"/>
      <c r="K330" s="37"/>
    </row>
    <row r="331" spans="2:11">
      <c r="B331" s="37"/>
      <c r="D331" s="37"/>
      <c r="E331" s="37"/>
      <c r="F331" s="37"/>
      <c r="G331" s="37"/>
      <c r="H331" s="37"/>
      <c r="I331" s="37"/>
      <c r="J331" s="37"/>
      <c r="K331" s="37"/>
    </row>
    <row r="332" spans="2:11">
      <c r="B332" s="37"/>
      <c r="D332" s="37"/>
      <c r="E332" s="37"/>
      <c r="F332" s="37"/>
      <c r="G332" s="37"/>
      <c r="H332" s="37"/>
      <c r="I332" s="37"/>
      <c r="J332" s="37"/>
      <c r="K332" s="37"/>
    </row>
    <row r="333" spans="2:11">
      <c r="B333" s="37"/>
      <c r="D333" s="37"/>
      <c r="E333" s="37"/>
      <c r="F333" s="37"/>
      <c r="G333" s="37"/>
      <c r="H333" s="37"/>
      <c r="I333" s="37"/>
      <c r="J333" s="37"/>
      <c r="K333" s="37"/>
    </row>
    <row r="334" spans="2:11">
      <c r="B334" s="37"/>
      <c r="D334" s="37"/>
      <c r="E334" s="37"/>
      <c r="F334" s="37"/>
      <c r="G334" s="37"/>
      <c r="H334" s="37"/>
      <c r="I334" s="37"/>
      <c r="J334" s="37"/>
      <c r="K334" s="37"/>
    </row>
    <row r="335" spans="2:11">
      <c r="B335" s="37"/>
      <c r="D335" s="37"/>
      <c r="E335" s="37"/>
      <c r="F335" s="37"/>
      <c r="G335" s="37"/>
      <c r="H335" s="37"/>
      <c r="I335" s="37"/>
      <c r="J335" s="37"/>
      <c r="K335" s="37"/>
    </row>
    <row r="336" spans="2:11">
      <c r="B336" s="37"/>
      <c r="D336" s="37"/>
      <c r="E336" s="37"/>
      <c r="F336" s="37"/>
      <c r="G336" s="37"/>
      <c r="H336" s="37"/>
      <c r="I336" s="37"/>
      <c r="J336" s="37"/>
      <c r="K336" s="37"/>
    </row>
    <row r="337" spans="2:11">
      <c r="B337" s="37"/>
      <c r="D337" s="37"/>
      <c r="E337" s="37"/>
      <c r="F337" s="37"/>
      <c r="G337" s="37"/>
      <c r="H337" s="37"/>
      <c r="I337" s="37"/>
      <c r="J337" s="37"/>
      <c r="K337" s="37"/>
    </row>
    <row r="338" spans="2:11">
      <c r="B338" s="37"/>
      <c r="D338" s="37"/>
      <c r="E338" s="37"/>
      <c r="F338" s="37"/>
      <c r="G338" s="37"/>
      <c r="H338" s="37"/>
      <c r="I338" s="37"/>
      <c r="J338" s="37"/>
      <c r="K338" s="37"/>
    </row>
    <row r="339" spans="2:11">
      <c r="B339" s="37"/>
      <c r="D339" s="37"/>
      <c r="E339" s="37"/>
      <c r="F339" s="37"/>
      <c r="G339" s="37"/>
      <c r="H339" s="37"/>
      <c r="I339" s="37"/>
      <c r="J339" s="37"/>
      <c r="K339" s="37"/>
    </row>
    <row r="340" spans="2:11">
      <c r="B340" s="37"/>
      <c r="D340" s="37"/>
      <c r="E340" s="37"/>
      <c r="F340" s="37"/>
      <c r="G340" s="37"/>
      <c r="H340" s="37"/>
      <c r="I340" s="37"/>
      <c r="J340" s="37"/>
      <c r="K340" s="37"/>
    </row>
    <row r="341" spans="2:11">
      <c r="B341" s="37"/>
      <c r="D341" s="37"/>
      <c r="E341" s="37"/>
      <c r="F341" s="37"/>
      <c r="G341" s="37"/>
      <c r="H341" s="37"/>
      <c r="I341" s="37"/>
      <c r="J341" s="37"/>
      <c r="K341" s="37"/>
    </row>
    <row r="342" spans="2:11">
      <c r="B342" s="37"/>
      <c r="D342" s="37"/>
      <c r="E342" s="37"/>
      <c r="F342" s="37"/>
      <c r="G342" s="37"/>
      <c r="H342" s="37"/>
      <c r="I342" s="37"/>
      <c r="J342" s="37"/>
      <c r="K342" s="37"/>
    </row>
    <row r="343" spans="2:11">
      <c r="B343" s="37"/>
      <c r="D343" s="37"/>
      <c r="E343" s="37"/>
      <c r="F343" s="37"/>
      <c r="G343" s="37"/>
      <c r="H343" s="37"/>
      <c r="I343" s="37"/>
      <c r="J343" s="37"/>
      <c r="K343" s="37"/>
    </row>
    <row r="344" spans="2:11">
      <c r="B344" s="37"/>
      <c r="D344" s="37"/>
      <c r="E344" s="37"/>
      <c r="F344" s="37"/>
      <c r="G344" s="37"/>
      <c r="H344" s="37"/>
      <c r="I344" s="37"/>
      <c r="J344" s="37"/>
      <c r="K344" s="37"/>
    </row>
    <row r="345" spans="2:11">
      <c r="B345" s="37"/>
      <c r="D345" s="37"/>
      <c r="E345" s="37"/>
      <c r="F345" s="37"/>
      <c r="G345" s="37"/>
      <c r="H345" s="37"/>
      <c r="I345" s="37"/>
      <c r="J345" s="37"/>
      <c r="K345" s="37"/>
    </row>
    <row r="346" spans="2:11">
      <c r="B346" s="37"/>
      <c r="D346" s="37"/>
      <c r="E346" s="37"/>
      <c r="F346" s="37"/>
      <c r="G346" s="37"/>
      <c r="H346" s="37"/>
      <c r="I346" s="37"/>
      <c r="J346" s="37"/>
      <c r="K346" s="37"/>
    </row>
    <row r="347" spans="2:11">
      <c r="B347" s="37"/>
      <c r="D347" s="37"/>
      <c r="E347" s="37"/>
      <c r="F347" s="37"/>
      <c r="G347" s="37"/>
      <c r="H347" s="37"/>
      <c r="I347" s="37"/>
      <c r="J347" s="37"/>
      <c r="K347" s="37"/>
    </row>
    <row r="348" spans="2:11">
      <c r="B348" s="37"/>
      <c r="D348" s="37"/>
      <c r="E348" s="37"/>
      <c r="F348" s="37"/>
      <c r="G348" s="37"/>
      <c r="H348" s="37"/>
      <c r="I348" s="37"/>
      <c r="J348" s="37"/>
      <c r="K348" s="37"/>
    </row>
    <row r="349" spans="2:11">
      <c r="B349" s="37"/>
      <c r="D349" s="37"/>
      <c r="E349" s="37"/>
      <c r="F349" s="37"/>
      <c r="G349" s="37"/>
      <c r="H349" s="37"/>
      <c r="I349" s="37"/>
      <c r="J349" s="37"/>
      <c r="K349" s="37"/>
    </row>
    <row r="350" spans="2:11">
      <c r="B350" s="37"/>
      <c r="D350" s="37"/>
      <c r="E350" s="37"/>
      <c r="F350" s="37"/>
      <c r="G350" s="37"/>
      <c r="H350" s="37"/>
      <c r="I350" s="37"/>
      <c r="J350" s="37"/>
      <c r="K350" s="37"/>
    </row>
    <row r="351" spans="2:11">
      <c r="B351" s="37"/>
      <c r="D351" s="37"/>
      <c r="E351" s="37"/>
      <c r="F351" s="37"/>
      <c r="G351" s="37"/>
      <c r="H351" s="37"/>
      <c r="I351" s="37"/>
      <c r="J351" s="37"/>
      <c r="K351" s="37"/>
    </row>
    <row r="352" spans="2:11">
      <c r="B352" s="37"/>
      <c r="D352" s="37"/>
      <c r="E352" s="37"/>
      <c r="F352" s="37"/>
      <c r="G352" s="37"/>
      <c r="H352" s="37"/>
      <c r="I352" s="37"/>
      <c r="J352" s="37"/>
      <c r="K352" s="37"/>
    </row>
    <row r="353" spans="2:11">
      <c r="B353" s="37"/>
      <c r="D353" s="37"/>
      <c r="E353" s="37"/>
      <c r="F353" s="37"/>
      <c r="G353" s="37"/>
      <c r="H353" s="37"/>
      <c r="I353" s="37"/>
      <c r="J353" s="37"/>
      <c r="K353" s="37"/>
    </row>
    <row r="354" spans="2:11">
      <c r="B354" s="37"/>
      <c r="D354" s="37"/>
      <c r="E354" s="37"/>
      <c r="F354" s="37"/>
      <c r="G354" s="37"/>
      <c r="H354" s="37"/>
      <c r="I354" s="37"/>
      <c r="J354" s="37"/>
      <c r="K354" s="37"/>
    </row>
    <row r="355" spans="2:11">
      <c r="B355" s="37"/>
      <c r="D355" s="37"/>
      <c r="E355" s="37"/>
      <c r="F355" s="37"/>
      <c r="G355" s="37"/>
      <c r="H355" s="37"/>
      <c r="I355" s="37"/>
      <c r="J355" s="37"/>
      <c r="K355" s="37"/>
    </row>
    <row r="356" spans="2:11">
      <c r="B356" s="37"/>
      <c r="D356" s="37"/>
      <c r="E356" s="37"/>
      <c r="F356" s="37"/>
      <c r="G356" s="37"/>
      <c r="H356" s="37"/>
      <c r="I356" s="37"/>
      <c r="J356" s="37"/>
      <c r="K356" s="37"/>
    </row>
    <row r="357" spans="2:11">
      <c r="B357" s="37"/>
      <c r="D357" s="37"/>
      <c r="E357" s="37"/>
      <c r="F357" s="37"/>
      <c r="G357" s="37"/>
      <c r="H357" s="37"/>
      <c r="I357" s="37"/>
      <c r="J357" s="37"/>
      <c r="K357" s="37"/>
    </row>
    <row r="358" spans="2:11">
      <c r="B358" s="37"/>
      <c r="D358" s="37"/>
      <c r="E358" s="37"/>
      <c r="F358" s="37"/>
      <c r="G358" s="37"/>
      <c r="H358" s="37"/>
      <c r="I358" s="37"/>
      <c r="J358" s="37"/>
      <c r="K358" s="37"/>
    </row>
    <row r="359" spans="2:11">
      <c r="B359" s="37"/>
      <c r="D359" s="37"/>
      <c r="E359" s="37"/>
      <c r="F359" s="37"/>
      <c r="G359" s="37"/>
      <c r="H359" s="37"/>
      <c r="I359" s="37"/>
      <c r="J359" s="37"/>
      <c r="K359" s="37"/>
    </row>
    <row r="360" spans="2:11">
      <c r="B360" s="37"/>
      <c r="D360" s="37"/>
      <c r="E360" s="37"/>
      <c r="F360" s="37"/>
      <c r="G360" s="37"/>
      <c r="H360" s="37"/>
      <c r="I360" s="37"/>
      <c r="J360" s="37"/>
      <c r="K360" s="37"/>
    </row>
    <row r="361" spans="2:11">
      <c r="B361" s="37"/>
      <c r="D361" s="37"/>
      <c r="E361" s="37"/>
      <c r="F361" s="37"/>
      <c r="G361" s="37"/>
      <c r="H361" s="37"/>
      <c r="I361" s="37"/>
      <c r="J361" s="37"/>
      <c r="K361" s="37"/>
    </row>
    <row r="362" spans="2:11">
      <c r="B362" s="37"/>
      <c r="D362" s="37"/>
      <c r="E362" s="37"/>
      <c r="F362" s="37"/>
      <c r="G362" s="37"/>
      <c r="H362" s="37"/>
      <c r="I362" s="37"/>
      <c r="J362" s="37"/>
      <c r="K362" s="37"/>
    </row>
    <row r="363" spans="2:11">
      <c r="B363" s="37"/>
      <c r="D363" s="37"/>
      <c r="E363" s="37"/>
      <c r="F363" s="37"/>
      <c r="G363" s="37"/>
      <c r="H363" s="37"/>
      <c r="I363" s="37"/>
      <c r="J363" s="37"/>
      <c r="K363" s="37"/>
    </row>
    <row r="364" spans="2:11">
      <c r="B364" s="37"/>
      <c r="D364" s="37"/>
      <c r="E364" s="37"/>
      <c r="F364" s="37"/>
      <c r="G364" s="37"/>
      <c r="H364" s="37"/>
      <c r="I364" s="37"/>
      <c r="J364" s="37"/>
      <c r="K364" s="37"/>
    </row>
    <row r="365" spans="2:11">
      <c r="B365" s="37"/>
      <c r="D365" s="37"/>
      <c r="E365" s="37"/>
      <c r="F365" s="37"/>
      <c r="G365" s="37"/>
      <c r="H365" s="37"/>
      <c r="I365" s="37"/>
      <c r="J365" s="37"/>
      <c r="K365" s="37"/>
    </row>
    <row r="366" spans="2:11">
      <c r="B366" s="37"/>
      <c r="D366" s="37"/>
      <c r="E366" s="37"/>
      <c r="F366" s="37"/>
      <c r="G366" s="37"/>
      <c r="H366" s="37"/>
      <c r="I366" s="37"/>
      <c r="J366" s="37"/>
      <c r="K366" s="37"/>
    </row>
    <row r="367" spans="2:11">
      <c r="B367" s="37"/>
      <c r="D367" s="37"/>
      <c r="E367" s="37"/>
      <c r="F367" s="37"/>
      <c r="G367" s="37"/>
      <c r="H367" s="37"/>
      <c r="I367" s="37"/>
      <c r="J367" s="37"/>
      <c r="K367" s="37"/>
    </row>
    <row r="368" spans="2:11">
      <c r="B368" s="37"/>
      <c r="D368" s="37"/>
      <c r="E368" s="37"/>
      <c r="F368" s="37"/>
      <c r="G368" s="37"/>
      <c r="H368" s="37"/>
      <c r="I368" s="37"/>
      <c r="J368" s="37"/>
      <c r="K368" s="37"/>
    </row>
    <row r="369" spans="2:11">
      <c r="B369" s="37"/>
      <c r="D369" s="37"/>
      <c r="E369" s="37"/>
      <c r="F369" s="37"/>
      <c r="G369" s="37"/>
      <c r="H369" s="37"/>
      <c r="I369" s="37"/>
      <c r="J369" s="37"/>
      <c r="K369" s="37"/>
    </row>
    <row r="370" spans="2:11">
      <c r="B370" s="37"/>
      <c r="D370" s="37"/>
      <c r="E370" s="37"/>
      <c r="F370" s="37"/>
      <c r="G370" s="37"/>
      <c r="H370" s="37"/>
      <c r="I370" s="37"/>
      <c r="J370" s="37"/>
      <c r="K370" s="37"/>
    </row>
    <row r="371" spans="2:11">
      <c r="B371" s="37"/>
      <c r="D371" s="37"/>
      <c r="E371" s="37"/>
      <c r="F371" s="37"/>
      <c r="G371" s="37"/>
      <c r="H371" s="37"/>
      <c r="I371" s="37"/>
      <c r="J371" s="37"/>
      <c r="K371" s="37"/>
    </row>
    <row r="372" spans="2:11">
      <c r="B372" s="37"/>
      <c r="D372" s="37"/>
      <c r="E372" s="37"/>
      <c r="F372" s="37"/>
      <c r="G372" s="37"/>
      <c r="H372" s="37"/>
      <c r="I372" s="37"/>
      <c r="J372" s="37"/>
      <c r="K372" s="37"/>
    </row>
    <row r="373" spans="2:11">
      <c r="B373" s="37"/>
      <c r="D373" s="37"/>
      <c r="E373" s="37"/>
      <c r="F373" s="37"/>
      <c r="G373" s="37"/>
      <c r="H373" s="37"/>
      <c r="I373" s="37"/>
      <c r="J373" s="37"/>
      <c r="K373" s="37"/>
    </row>
    <row r="374" spans="2:11">
      <c r="B374" s="37"/>
      <c r="D374" s="37"/>
      <c r="E374" s="37"/>
      <c r="F374" s="37"/>
      <c r="G374" s="37"/>
      <c r="H374" s="37"/>
      <c r="I374" s="37"/>
      <c r="J374" s="37"/>
      <c r="K374" s="37"/>
    </row>
    <row r="375" spans="2:11">
      <c r="B375" s="37"/>
      <c r="D375" s="37"/>
      <c r="E375" s="37"/>
      <c r="F375" s="37"/>
      <c r="G375" s="37"/>
      <c r="H375" s="37"/>
      <c r="I375" s="37"/>
      <c r="J375" s="37"/>
      <c r="K375" s="37"/>
    </row>
    <row r="376" spans="2:11">
      <c r="B376" s="37"/>
      <c r="D376" s="37"/>
      <c r="E376" s="37"/>
      <c r="F376" s="37"/>
      <c r="G376" s="37"/>
      <c r="H376" s="37"/>
      <c r="I376" s="37"/>
      <c r="J376" s="37"/>
      <c r="K376" s="37"/>
    </row>
    <row r="377" spans="2:11">
      <c r="B377" s="37"/>
      <c r="D377" s="37"/>
      <c r="E377" s="37"/>
      <c r="F377" s="37"/>
      <c r="G377" s="37"/>
      <c r="H377" s="37"/>
      <c r="I377" s="37"/>
      <c r="J377" s="37"/>
      <c r="K377" s="37"/>
    </row>
    <row r="378" spans="2:11">
      <c r="B378" s="37"/>
      <c r="D378" s="37"/>
      <c r="E378" s="37"/>
      <c r="F378" s="37"/>
      <c r="G378" s="37"/>
      <c r="H378" s="37"/>
      <c r="I378" s="37"/>
      <c r="J378" s="37"/>
      <c r="K378" s="37"/>
    </row>
    <row r="379" spans="2:11">
      <c r="B379" s="37"/>
      <c r="D379" s="37"/>
      <c r="E379" s="37"/>
      <c r="F379" s="37"/>
      <c r="G379" s="37"/>
      <c r="H379" s="37"/>
      <c r="I379" s="37"/>
      <c r="J379" s="37"/>
      <c r="K379" s="37"/>
    </row>
    <row r="380" spans="2:11">
      <c r="B380" s="37"/>
      <c r="D380" s="37"/>
      <c r="E380" s="37"/>
      <c r="F380" s="37"/>
      <c r="G380" s="37"/>
      <c r="H380" s="37"/>
      <c r="I380" s="37"/>
      <c r="J380" s="37"/>
      <c r="K380" s="37"/>
    </row>
    <row r="381" spans="2:11">
      <c r="B381" s="37"/>
      <c r="D381" s="37"/>
      <c r="E381" s="37"/>
      <c r="F381" s="37"/>
      <c r="G381" s="37"/>
      <c r="H381" s="37"/>
      <c r="I381" s="37"/>
      <c r="J381" s="37"/>
      <c r="K381" s="37"/>
    </row>
    <row r="382" spans="2:11">
      <c r="B382" s="37"/>
      <c r="D382" s="37"/>
      <c r="E382" s="37"/>
      <c r="F382" s="37"/>
      <c r="G382" s="37"/>
      <c r="H382" s="37"/>
      <c r="I382" s="37"/>
      <c r="J382" s="37"/>
      <c r="K382" s="37"/>
    </row>
    <row r="383" spans="2:11">
      <c r="B383" s="37"/>
      <c r="D383" s="37"/>
      <c r="E383" s="37"/>
      <c r="F383" s="37"/>
      <c r="G383" s="37"/>
      <c r="H383" s="37"/>
      <c r="I383" s="37"/>
      <c r="J383" s="37"/>
      <c r="K383" s="37"/>
    </row>
    <row r="384" spans="2:11">
      <c r="B384" s="37"/>
      <c r="D384" s="37"/>
      <c r="E384" s="37"/>
      <c r="F384" s="37"/>
      <c r="G384" s="37"/>
      <c r="H384" s="37"/>
      <c r="I384" s="37"/>
      <c r="J384" s="37"/>
      <c r="K384" s="37"/>
    </row>
    <row r="385" spans="2:11">
      <c r="B385" s="37"/>
      <c r="D385" s="37"/>
      <c r="E385" s="37"/>
      <c r="F385" s="37"/>
      <c r="G385" s="37"/>
      <c r="H385" s="37"/>
      <c r="I385" s="37"/>
      <c r="J385" s="37"/>
      <c r="K385" s="37"/>
    </row>
    <row r="386" spans="2:11">
      <c r="B386" s="37"/>
      <c r="D386" s="37"/>
      <c r="E386" s="37"/>
      <c r="F386" s="37"/>
      <c r="G386" s="37"/>
      <c r="H386" s="37"/>
      <c r="I386" s="37"/>
      <c r="J386" s="37"/>
      <c r="K386" s="37"/>
    </row>
    <row r="387" spans="2:11">
      <c r="B387" s="37"/>
      <c r="D387" s="37"/>
      <c r="E387" s="37"/>
      <c r="F387" s="37"/>
      <c r="G387" s="37"/>
      <c r="H387" s="37"/>
      <c r="I387" s="37"/>
      <c r="J387" s="37"/>
      <c r="K387" s="37"/>
    </row>
    <row r="388" spans="2:11">
      <c r="B388" s="37"/>
      <c r="D388" s="37"/>
      <c r="E388" s="37"/>
      <c r="F388" s="37"/>
      <c r="G388" s="37"/>
      <c r="H388" s="37"/>
      <c r="I388" s="37"/>
      <c r="J388" s="37"/>
      <c r="K388" s="37"/>
    </row>
    <row r="389" spans="2:11">
      <c r="B389" s="37"/>
      <c r="D389" s="37"/>
      <c r="E389" s="37"/>
      <c r="F389" s="37"/>
      <c r="G389" s="37"/>
      <c r="H389" s="37"/>
      <c r="I389" s="37"/>
      <c r="J389" s="37"/>
      <c r="K389" s="37"/>
    </row>
    <row r="390" spans="2:11">
      <c r="B390" s="37"/>
      <c r="D390" s="37"/>
      <c r="E390" s="37"/>
      <c r="F390" s="37"/>
      <c r="G390" s="37"/>
      <c r="H390" s="37"/>
      <c r="I390" s="37"/>
      <c r="J390" s="37"/>
      <c r="K390" s="37"/>
    </row>
    <row r="391" spans="2:11">
      <c r="B391" s="37"/>
      <c r="D391" s="37"/>
      <c r="E391" s="37"/>
      <c r="F391" s="37"/>
      <c r="G391" s="37"/>
      <c r="H391" s="37"/>
      <c r="I391" s="37"/>
      <c r="J391" s="37"/>
      <c r="K391" s="37"/>
    </row>
    <row r="392" spans="2:11">
      <c r="B392" s="37"/>
      <c r="D392" s="37"/>
      <c r="E392" s="37"/>
      <c r="F392" s="37"/>
      <c r="G392" s="37"/>
      <c r="H392" s="37"/>
      <c r="I392" s="37"/>
      <c r="J392" s="37"/>
      <c r="K392" s="37"/>
    </row>
    <row r="393" spans="2:11">
      <c r="B393" s="37"/>
      <c r="D393" s="37"/>
      <c r="E393" s="37"/>
      <c r="F393" s="37"/>
      <c r="G393" s="37"/>
      <c r="H393" s="37"/>
      <c r="I393" s="37"/>
      <c r="J393" s="37"/>
      <c r="K393" s="37"/>
    </row>
  </sheetData>
  <mergeCells count="6">
    <mergeCell ref="L5:M5"/>
    <mergeCell ref="O5:P5"/>
    <mergeCell ref="C3:D3"/>
    <mergeCell ref="H6:H7"/>
    <mergeCell ref="I6:I7"/>
    <mergeCell ref="J6:J7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cc4a6f7-da36-4188-a0ce-088d738c0d4e" xsi:nil="true"/>
    <lcf76f155ced4ddcb4097134ff3c332f xmlns="ef2cc561-0551-4402-9678-2b4835b36b8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33B2A7DAB83214DA69B1D3C8CBAE888" ma:contentTypeVersion="14" ma:contentTypeDescription="Ein neues Dokument erstellen." ma:contentTypeScope="" ma:versionID="258bfbe1aae0d459f8e0edd8107c9c48">
  <xsd:schema xmlns:xsd="http://www.w3.org/2001/XMLSchema" xmlns:xs="http://www.w3.org/2001/XMLSchema" xmlns:p="http://schemas.microsoft.com/office/2006/metadata/properties" xmlns:ns2="ef2cc561-0551-4402-9678-2b4835b36b8f" xmlns:ns3="1cc4a6f7-da36-4188-a0ce-088d738c0d4e" targetNamespace="http://schemas.microsoft.com/office/2006/metadata/properties" ma:root="true" ma:fieldsID="50f1b3eeec1c0feedfb379f26e8444e5" ns2:_="" ns3:_="">
    <xsd:import namespace="ef2cc561-0551-4402-9678-2b4835b36b8f"/>
    <xsd:import namespace="1cc4a6f7-da36-4188-a0ce-088d738c0d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2cc561-0551-4402-9678-2b4835b36b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Bildmarkierungen" ma:readOnly="false" ma:fieldId="{5cf76f15-5ced-4ddc-b409-7134ff3c332f}" ma:taxonomyMulti="true" ma:sspId="b432f56a-bb9e-48e0-8ee7-3040217388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c4a6f7-da36-4188-a0ce-088d738c0d4e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4405bf2f-938e-4c61-ab81-8a39864f2111}" ma:internalName="TaxCatchAll" ma:showField="CatchAllData" ma:web="1cc4a6f7-da36-4188-a0ce-088d738c0d4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3A636C-D2D8-498B-8091-1D6DA2BB0696}">
  <ds:schemaRefs>
    <ds:schemaRef ds:uri="http://schemas.microsoft.com/office/2006/metadata/properties"/>
    <ds:schemaRef ds:uri="http://schemas.microsoft.com/office/infopath/2007/PartnerControls"/>
    <ds:schemaRef ds:uri="1cc4a6f7-da36-4188-a0ce-088d738c0d4e"/>
    <ds:schemaRef ds:uri="ef2cc561-0551-4402-9678-2b4835b36b8f"/>
  </ds:schemaRefs>
</ds:datastoreItem>
</file>

<file path=customXml/itemProps2.xml><?xml version="1.0" encoding="utf-8"?>
<ds:datastoreItem xmlns:ds="http://schemas.openxmlformats.org/officeDocument/2006/customXml" ds:itemID="{7276A056-BFA4-480A-BC4F-2248720A9E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C777DA-882C-4B98-99B8-10D44476AA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2cc561-0551-4402-9678-2b4835b36b8f"/>
    <ds:schemaRef ds:uri="1cc4a6f7-da36-4188-a0ce-088d738c0d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anrechenbare Kosten</vt:lpstr>
      <vt:lpstr>Honorarberechnung</vt:lpstr>
      <vt:lpstr>Anlage_AHO_PST</vt:lpstr>
      <vt:lpstr>Sonst. Bearbeitung</vt:lpstr>
      <vt:lpstr>'anrechenbare Kosten'!Druckbereich</vt:lpstr>
      <vt:lpstr>Honorarberechnung!Druckbereich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PS-Honorarberechnungstool</dc:title>
  <dc:creator>LAN</dc:creator>
  <cp:lastModifiedBy>Claudia Bax | DVP e. V.</cp:lastModifiedBy>
  <cp:lastPrinted>2015-08-31T13:43:51Z</cp:lastPrinted>
  <dcterms:created xsi:type="dcterms:W3CDTF">2004-11-16T14:10:07Z</dcterms:created>
  <dcterms:modified xsi:type="dcterms:W3CDTF">2023-12-19T08:23:08Z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0x010100B33B2A7DAB83214DA69B1D3C8CBAE888</vt:lpwstr>
  </property>
  <property fmtid="{D5CDD505-2E9C-101B-9397-08002B2CF9AE}" pid="3" name="MediaServiceImageTags">
    <vt:lpwstr/>
  </property>
</Properties>
</file>